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0871972\Documents\"/>
    </mc:Choice>
  </mc:AlternateContent>
  <bookViews>
    <workbookView xWindow="0" yWindow="0" windowWidth="23040" windowHeight="9804" tabRatio="555"/>
  </bookViews>
  <sheets>
    <sheet name="回答シート" sheetId="1" r:id="rId1"/>
    <sheet name="集計シート（入力漏れが無いか確認をお願いします。）" sheetId="4" r:id="rId2"/>
    <sheet name="code" sheetId="3" state="hidden" r:id="rId3"/>
  </sheets>
  <definedNames>
    <definedName name="_xlnm.Print_Area" localSheetId="0">回答シート!$B$3:$J$321</definedName>
    <definedName name="_xlnm.Print_Area" localSheetId="1">'集計シート（入力漏れが無いか確認をお願いします。）'!$I$1:$DJ$4</definedName>
    <definedName name="_xlnm.Print_Titles" localSheetId="1">'集計シート（入力漏れが無いか確認をお願いします。）'!$A:$H</definedName>
    <definedName name="県の行">code!$C$2:$D$48</definedName>
    <definedName name="質問項目">code!$A$60:$S$115</definedName>
    <definedName name="都道府県コード">code!$A$2:$C$48</definedName>
  </definedNames>
  <calcPr calcId="162913"/>
</workbook>
</file>

<file path=xl/calcChain.xml><?xml version="1.0" encoding="utf-8"?>
<calcChain xmlns="http://schemas.openxmlformats.org/spreadsheetml/2006/main">
  <c r="K7" i="1" l="1"/>
  <c r="DA4" i="4" l="1"/>
  <c r="BQ4" i="4"/>
  <c r="AP4" i="4"/>
  <c r="AA4" i="4" l="1"/>
  <c r="Z4" i="4"/>
  <c r="Y4" i="4"/>
  <c r="X4" i="4"/>
  <c r="W4" i="4"/>
  <c r="V4" i="4"/>
  <c r="U4" i="4"/>
  <c r="T4" i="4"/>
  <c r="S4" i="4"/>
  <c r="R4" i="4"/>
  <c r="Q4" i="4"/>
  <c r="P4" i="4"/>
  <c r="O4" i="4"/>
  <c r="N4" i="4"/>
  <c r="M4" i="4"/>
  <c r="L4" i="4"/>
  <c r="K4" i="4"/>
  <c r="J4" i="4"/>
  <c r="I4" i="4"/>
  <c r="AB4" i="4"/>
  <c r="G4" i="4" l="1"/>
  <c r="K6" i="1" l="1"/>
  <c r="E4" i="4" s="1"/>
  <c r="DI4" i="4" l="1"/>
  <c r="DH4" i="4"/>
  <c r="DG4" i="4"/>
  <c r="DF4" i="4"/>
  <c r="DE4" i="4"/>
  <c r="DD4" i="4"/>
  <c r="DC4" i="4"/>
  <c r="DB4" i="4"/>
  <c r="CY4" i="4"/>
  <c r="CX4" i="4"/>
  <c r="CW4" i="4"/>
  <c r="CV4" i="4"/>
  <c r="CU4" i="4"/>
  <c r="CT4" i="4"/>
  <c r="CQ4" i="4"/>
  <c r="CP4" i="4"/>
  <c r="CO4" i="4"/>
  <c r="CN4" i="4"/>
  <c r="CM4" i="4"/>
  <c r="CL4" i="4"/>
  <c r="CK4" i="4"/>
  <c r="CJ4" i="4"/>
  <c r="CI4" i="4"/>
  <c r="CH4" i="4"/>
  <c r="CG4" i="4"/>
  <c r="CF4" i="4"/>
  <c r="BP4" i="4"/>
  <c r="BO4" i="4"/>
  <c r="BN4" i="4"/>
  <c r="BM4" i="4"/>
  <c r="BL4" i="4"/>
  <c r="BK4" i="4"/>
  <c r="BJ4" i="4"/>
  <c r="BD4" i="4"/>
  <c r="BC4" i="4"/>
  <c r="BB4" i="4"/>
  <c r="BA4" i="4"/>
  <c r="AZ4" i="4"/>
  <c r="AY4" i="4"/>
  <c r="AX4" i="4"/>
  <c r="AW4" i="4"/>
  <c r="AV4" i="4"/>
  <c r="AU4" i="4"/>
  <c r="AT4" i="4"/>
  <c r="AO4" i="4"/>
  <c r="AN4" i="4"/>
  <c r="AM4" i="4"/>
  <c r="AL4" i="4"/>
  <c r="AK4" i="4"/>
  <c r="AJ4" i="4"/>
  <c r="AI4" i="4"/>
  <c r="AS4" i="4"/>
  <c r="BE4" i="4"/>
  <c r="BF4" i="4"/>
  <c r="BG4" i="4"/>
  <c r="BH4" i="4"/>
  <c r="BI4" i="4"/>
  <c r="BR4" i="4"/>
  <c r="BS4" i="4"/>
  <c r="BT4" i="4"/>
  <c r="BU4" i="4"/>
  <c r="BV4" i="4"/>
  <c r="BW4" i="4"/>
  <c r="BX4" i="4"/>
  <c r="BY4" i="4"/>
  <c r="BZ4" i="4"/>
  <c r="CA4" i="4"/>
  <c r="CB4" i="4"/>
  <c r="CC4" i="4"/>
  <c r="CD4" i="4"/>
  <c r="CE4" i="4"/>
  <c r="CR4" i="4"/>
  <c r="CS4" i="4"/>
  <c r="CZ4" i="4"/>
  <c r="DJ4" i="4"/>
  <c r="L309" i="1"/>
  <c r="N307" i="1"/>
  <c r="N117" i="1"/>
  <c r="O117" i="1" s="1"/>
  <c r="L119" i="1"/>
  <c r="N209" i="1"/>
  <c r="N208" i="1"/>
  <c r="N215" i="1"/>
  <c r="N243" i="1"/>
  <c r="N235" i="1"/>
  <c r="N268" i="1"/>
  <c r="N317" i="1"/>
  <c r="N316" i="1"/>
  <c r="N315" i="1"/>
  <c r="O315" i="1" s="1"/>
  <c r="N314" i="1"/>
  <c r="O314" i="1" s="1"/>
  <c r="N313" i="1"/>
  <c r="O313" i="1" s="1"/>
  <c r="N312" i="1"/>
  <c r="O312" i="1" s="1"/>
  <c r="L319" i="1"/>
  <c r="O316" i="1"/>
  <c r="L312" i="1"/>
  <c r="L296" i="1"/>
  <c r="N294" i="1"/>
  <c r="N293" i="1"/>
  <c r="N292" i="1"/>
  <c r="N291" i="1"/>
  <c r="N290" i="1"/>
  <c r="L263" i="1"/>
  <c r="L271" i="1"/>
  <c r="N261" i="1"/>
  <c r="N260" i="1"/>
  <c r="N259" i="1"/>
  <c r="N258" i="1"/>
  <c r="N257" i="1"/>
  <c r="L249" i="1"/>
  <c r="N246" i="1"/>
  <c r="L247" i="1" s="1"/>
  <c r="E248" i="1" s="1"/>
  <c r="N245" i="1"/>
  <c r="N244" i="1"/>
  <c r="N242" i="1"/>
  <c r="N241" i="1"/>
  <c r="N238" i="1"/>
  <c r="N237" i="1"/>
  <c r="N236" i="1"/>
  <c r="N234" i="1"/>
  <c r="N219" i="1"/>
  <c r="N218" i="1"/>
  <c r="O218" i="1" s="1"/>
  <c r="H218" i="1" s="1"/>
  <c r="N217" i="1"/>
  <c r="N216" i="1"/>
  <c r="O216" i="1" s="1"/>
  <c r="H216" i="1" s="1"/>
  <c r="N214" i="1"/>
  <c r="O214" i="1" s="1"/>
  <c r="H214" i="1" s="1"/>
  <c r="N213" i="1"/>
  <c r="O219" i="1"/>
  <c r="H219" i="1" s="1"/>
  <c r="O217" i="1"/>
  <c r="H217" i="1" s="1"/>
  <c r="O215" i="1"/>
  <c r="H215" i="1" s="1"/>
  <c r="O213" i="1"/>
  <c r="H213" i="1" s="1"/>
  <c r="L213" i="1"/>
  <c r="L202" i="1"/>
  <c r="L191" i="1"/>
  <c r="N199" i="1"/>
  <c r="O199" i="1" s="1"/>
  <c r="F199" i="1" s="1"/>
  <c r="N198" i="1"/>
  <c r="N197" i="1"/>
  <c r="N196" i="1"/>
  <c r="N195" i="1"/>
  <c r="N194" i="1"/>
  <c r="N193" i="1"/>
  <c r="N192" i="1"/>
  <c r="N191" i="1"/>
  <c r="O198" i="1"/>
  <c r="F198" i="1" s="1"/>
  <c r="O197" i="1"/>
  <c r="F197" i="1" s="1"/>
  <c r="O196" i="1"/>
  <c r="F196" i="1" s="1"/>
  <c r="O195" i="1"/>
  <c r="F195" i="1" s="1"/>
  <c r="O194" i="1"/>
  <c r="F194" i="1" s="1"/>
  <c r="O193" i="1"/>
  <c r="F193" i="1" s="1"/>
  <c r="O192" i="1"/>
  <c r="F192" i="1" s="1"/>
  <c r="O191" i="1"/>
  <c r="F191" i="1" s="1"/>
  <c r="L141" i="1"/>
  <c r="L148" i="1"/>
  <c r="L295" i="1" l="1"/>
  <c r="E296" i="1" s="1"/>
  <c r="L262" i="1"/>
  <c r="E263" i="1" s="1"/>
  <c r="L318" i="1"/>
  <c r="E319" i="1" s="1"/>
  <c r="O317" i="1"/>
  <c r="L308" i="1"/>
  <c r="E310" i="1" s="1"/>
  <c r="L118" i="1"/>
  <c r="E119" i="1" s="1"/>
  <c r="L200" i="1"/>
  <c r="E201" i="1" s="1"/>
  <c r="N145" i="1"/>
  <c r="N144" i="1"/>
  <c r="O144" i="1" s="1"/>
  <c r="F144" i="1" s="1"/>
  <c r="N143" i="1"/>
  <c r="O143" i="1" s="1"/>
  <c r="F143" i="1" s="1"/>
  <c r="N142" i="1"/>
  <c r="O142" i="1" s="1"/>
  <c r="F142" i="1" s="1"/>
  <c r="N141" i="1"/>
  <c r="O141" i="1" s="1"/>
  <c r="F108" i="3"/>
  <c r="L107" i="3"/>
  <c r="K107" i="3"/>
  <c r="J107" i="3"/>
  <c r="I107" i="3"/>
  <c r="H107" i="3"/>
  <c r="G107" i="3"/>
  <c r="F107" i="3"/>
  <c r="L106" i="3"/>
  <c r="K106" i="3"/>
  <c r="J106" i="3"/>
  <c r="I106" i="3"/>
  <c r="H106" i="3"/>
  <c r="G106" i="3"/>
  <c r="F106" i="3"/>
  <c r="F105" i="3"/>
  <c r="K103" i="3"/>
  <c r="J103" i="3"/>
  <c r="I103" i="3"/>
  <c r="H103" i="3"/>
  <c r="G103" i="3"/>
  <c r="L103" i="3"/>
  <c r="F103" i="3"/>
  <c r="L102" i="3"/>
  <c r="K102" i="3"/>
  <c r="J102" i="3"/>
  <c r="I102" i="3"/>
  <c r="H102" i="3"/>
  <c r="G102" i="3"/>
  <c r="K99" i="3"/>
  <c r="J99" i="3"/>
  <c r="I99" i="3"/>
  <c r="H99" i="3"/>
  <c r="G99" i="3"/>
  <c r="F99" i="3"/>
  <c r="K98" i="3"/>
  <c r="J98" i="3"/>
  <c r="I98" i="3"/>
  <c r="H98" i="3"/>
  <c r="G98" i="3"/>
  <c r="F98" i="3"/>
  <c r="K97" i="3"/>
  <c r="J97" i="3"/>
  <c r="I97" i="3"/>
  <c r="H97" i="3"/>
  <c r="G97" i="3"/>
  <c r="F97" i="3"/>
  <c r="L96" i="3"/>
  <c r="K96" i="3"/>
  <c r="J96" i="3"/>
  <c r="I96" i="3"/>
  <c r="H96" i="3"/>
  <c r="G96" i="3"/>
  <c r="F96" i="3"/>
  <c r="K95" i="3"/>
  <c r="J95" i="3"/>
  <c r="I95" i="3"/>
  <c r="H95" i="3"/>
  <c r="G95" i="3"/>
  <c r="F95" i="3"/>
  <c r="J94" i="3"/>
  <c r="I94" i="3"/>
  <c r="H94" i="3"/>
  <c r="G94" i="3"/>
  <c r="F94" i="3"/>
  <c r="J93" i="3"/>
  <c r="I93" i="3"/>
  <c r="H93" i="3"/>
  <c r="G93" i="3"/>
  <c r="F93" i="3"/>
  <c r="F92" i="3"/>
  <c r="M92" i="3"/>
  <c r="L92" i="3"/>
  <c r="K92" i="3"/>
  <c r="J92" i="3"/>
  <c r="I92" i="3"/>
  <c r="H92" i="3"/>
  <c r="G92" i="3"/>
  <c r="N89" i="3"/>
  <c r="M89" i="3"/>
  <c r="L89" i="3"/>
  <c r="K89" i="3"/>
  <c r="J89" i="3"/>
  <c r="I89" i="3"/>
  <c r="H89" i="3"/>
  <c r="G89" i="3"/>
  <c r="F89" i="3"/>
  <c r="K87" i="3"/>
  <c r="J87" i="3"/>
  <c r="I87" i="3"/>
  <c r="H87" i="3"/>
  <c r="G87" i="3"/>
  <c r="I84" i="3"/>
  <c r="H84" i="3"/>
  <c r="G84" i="3"/>
  <c r="F84" i="3"/>
  <c r="J83" i="3"/>
  <c r="I83" i="3"/>
  <c r="H83" i="3"/>
  <c r="G83" i="3"/>
  <c r="F83" i="3"/>
  <c r="J82" i="3"/>
  <c r="I82" i="3"/>
  <c r="H82" i="3"/>
  <c r="G82" i="3"/>
  <c r="F82" i="3"/>
  <c r="K81" i="3"/>
  <c r="J81" i="3"/>
  <c r="I81" i="3"/>
  <c r="H81" i="3"/>
  <c r="G81" i="3"/>
  <c r="F81" i="3"/>
  <c r="J79" i="3"/>
  <c r="I79" i="3"/>
  <c r="I78" i="3"/>
  <c r="H78" i="3"/>
  <c r="I67" i="3"/>
  <c r="H67" i="3"/>
  <c r="G67" i="3"/>
  <c r="F67" i="3"/>
  <c r="I65" i="3"/>
  <c r="H65" i="3"/>
  <c r="G65" i="3"/>
  <c r="F65" i="3"/>
  <c r="K64" i="3"/>
  <c r="J64" i="3"/>
  <c r="I64" i="3"/>
  <c r="H64" i="3"/>
  <c r="G64" i="3"/>
  <c r="F64" i="3"/>
  <c r="J63" i="3"/>
  <c r="I63" i="3"/>
  <c r="H63" i="3"/>
  <c r="G63" i="3"/>
  <c r="F63" i="3"/>
  <c r="I62" i="3"/>
  <c r="H62" i="3"/>
  <c r="G62" i="3"/>
  <c r="F62" i="3"/>
  <c r="F61" i="3"/>
  <c r="J60" i="3"/>
  <c r="I60" i="3"/>
  <c r="H60" i="3"/>
  <c r="G60" i="3"/>
  <c r="F60" i="3"/>
  <c r="J88" i="3"/>
  <c r="I88" i="3"/>
  <c r="H88" i="3"/>
  <c r="G88" i="3"/>
  <c r="F88" i="3"/>
  <c r="F75" i="3"/>
  <c r="G75" i="3"/>
  <c r="H75" i="3"/>
  <c r="I75" i="3"/>
  <c r="J75" i="3"/>
  <c r="F76" i="3"/>
  <c r="G76" i="3"/>
  <c r="H76" i="3"/>
  <c r="I76" i="3"/>
  <c r="J76" i="3"/>
  <c r="K76" i="3"/>
  <c r="L76" i="3"/>
  <c r="O145" i="1" l="1"/>
  <c r="F145" i="1" s="1"/>
  <c r="L146" i="1"/>
  <c r="E147" i="1" s="1"/>
  <c r="O294" i="1"/>
  <c r="O293" i="1"/>
  <c r="O292" i="1"/>
  <c r="H292" i="1" s="1"/>
  <c r="O291" i="1"/>
  <c r="H291" i="1" s="1"/>
  <c r="O290" i="1"/>
  <c r="H290" i="1" s="1"/>
  <c r="L290" i="1"/>
  <c r="N269" i="1"/>
  <c r="O268" i="1"/>
  <c r="N267" i="1"/>
  <c r="O267" i="1" s="1"/>
  <c r="H267" i="1" s="1"/>
  <c r="N266" i="1"/>
  <c r="O266" i="1" s="1"/>
  <c r="H266" i="1" s="1"/>
  <c r="N265" i="1"/>
  <c r="O265" i="1" s="1"/>
  <c r="H265" i="1" s="1"/>
  <c r="L265" i="1"/>
  <c r="O269" i="1" l="1"/>
  <c r="L270" i="1"/>
  <c r="E271" i="1" s="1"/>
  <c r="AR4" i="4"/>
  <c r="AQ4" i="4"/>
  <c r="AH4" i="4"/>
  <c r="AG4" i="4"/>
  <c r="AF4" i="4"/>
  <c r="F104" i="3"/>
  <c r="F102" i="3"/>
  <c r="J101" i="3"/>
  <c r="I101" i="3"/>
  <c r="H101" i="3"/>
  <c r="G101" i="3"/>
  <c r="F101" i="3"/>
  <c r="K91" i="3"/>
  <c r="J85" i="3"/>
  <c r="I85" i="3"/>
  <c r="H85" i="3"/>
  <c r="G85" i="3"/>
  <c r="F85" i="3"/>
  <c r="J80" i="3"/>
  <c r="I80" i="3"/>
  <c r="H80" i="3"/>
  <c r="G80" i="3"/>
  <c r="F80" i="3"/>
  <c r="H79" i="3"/>
  <c r="G79" i="3"/>
  <c r="F79" i="3"/>
  <c r="G78" i="3"/>
  <c r="F78" i="3"/>
  <c r="J68" i="3"/>
  <c r="I68" i="3"/>
  <c r="H68" i="3"/>
  <c r="G68" i="3"/>
  <c r="F68" i="3"/>
  <c r="I66" i="3"/>
  <c r="H66" i="3"/>
  <c r="G66" i="3"/>
  <c r="F66" i="3"/>
  <c r="O261" i="1" l="1"/>
  <c r="O246" i="1"/>
  <c r="H246" i="1" s="1"/>
  <c r="O260" i="1" l="1"/>
  <c r="O259" i="1"/>
  <c r="H259" i="1" s="1"/>
  <c r="O258" i="1"/>
  <c r="H258" i="1" s="1"/>
  <c r="O257" i="1"/>
  <c r="H257" i="1" s="1"/>
  <c r="L257" i="1"/>
  <c r="O245" i="1"/>
  <c r="H245" i="1" s="1"/>
  <c r="O244" i="1"/>
  <c r="O243" i="1"/>
  <c r="H243" i="1" s="1"/>
  <c r="O242" i="1"/>
  <c r="H242" i="1" s="1"/>
  <c r="O241" i="1"/>
  <c r="H241" i="1" s="1"/>
  <c r="L241" i="1"/>
  <c r="J91" i="3" l="1"/>
  <c r="F77" i="3"/>
  <c r="N210" i="1"/>
  <c r="O210" i="1" s="1"/>
  <c r="H210" i="1" s="1"/>
  <c r="O209" i="1"/>
  <c r="H209" i="1" s="1"/>
  <c r="O208" i="1"/>
  <c r="H208" i="1" s="1"/>
  <c r="N207" i="1"/>
  <c r="O207" i="1" s="1"/>
  <c r="H207" i="1" s="1"/>
  <c r="N206" i="1"/>
  <c r="O206" i="1" s="1"/>
  <c r="H206" i="1" s="1"/>
  <c r="L84" i="1"/>
  <c r="O238" i="1"/>
  <c r="H238" i="1" s="1"/>
  <c r="O237" i="1"/>
  <c r="H237" i="1" s="1"/>
  <c r="O236" i="1"/>
  <c r="H236" i="1" s="1"/>
  <c r="O235" i="1"/>
  <c r="H235" i="1" s="1"/>
  <c r="O234" i="1"/>
  <c r="H234" i="1" s="1"/>
  <c r="L234" i="1"/>
  <c r="L206" i="1"/>
  <c r="N87" i="1"/>
  <c r="O87" i="1" s="1"/>
  <c r="F87" i="1" s="1"/>
  <c r="N90" i="1"/>
  <c r="N89" i="1"/>
  <c r="O89" i="1" s="1"/>
  <c r="F89" i="1" s="1"/>
  <c r="N88" i="1"/>
  <c r="O88" i="1" s="1"/>
  <c r="F88" i="1" s="1"/>
  <c r="N86" i="1"/>
  <c r="O86" i="1" s="1"/>
  <c r="F86" i="1" s="1"/>
  <c r="N85" i="1"/>
  <c r="O85" i="1" s="1"/>
  <c r="F85" i="1" s="1"/>
  <c r="N84" i="1"/>
  <c r="O84" i="1" s="1"/>
  <c r="F84" i="1" s="1"/>
  <c r="L95" i="1"/>
  <c r="O90" i="1" l="1"/>
  <c r="F90" i="1" s="1"/>
  <c r="L93" i="1"/>
  <c r="E103" i="1" s="1"/>
  <c r="M74" i="3" l="1"/>
  <c r="G74" i="3"/>
  <c r="J73" i="3"/>
  <c r="I73" i="3"/>
  <c r="H73" i="3"/>
  <c r="G73" i="3"/>
  <c r="F73" i="3"/>
  <c r="F74" i="3"/>
  <c r="H74" i="3"/>
  <c r="I74" i="3"/>
  <c r="J74" i="3"/>
  <c r="K74" i="3"/>
  <c r="L74" i="3"/>
  <c r="AE4" i="4" l="1"/>
  <c r="AD4" i="4"/>
  <c r="AC4" i="4"/>
  <c r="K5" i="1" l="1"/>
  <c r="L5" i="1" s="1"/>
  <c r="F100" i="3" l="1"/>
  <c r="I91" i="3"/>
  <c r="H91" i="3"/>
  <c r="G91" i="3"/>
  <c r="F91" i="3"/>
  <c r="F90" i="3"/>
  <c r="F87" i="3"/>
  <c r="F86" i="3"/>
  <c r="I72" i="3"/>
  <c r="H72" i="3"/>
  <c r="G72" i="3"/>
  <c r="F72" i="3"/>
  <c r="J71" i="3"/>
  <c r="I71" i="3"/>
  <c r="H71" i="3"/>
  <c r="G71" i="3"/>
  <c r="F71" i="3"/>
  <c r="I70" i="3"/>
  <c r="H70" i="3"/>
  <c r="G70" i="3"/>
  <c r="F70" i="3"/>
  <c r="F69" i="3"/>
  <c r="H4" i="4" l="1"/>
  <c r="F4" i="4"/>
  <c r="D4" i="4"/>
  <c r="L26" i="1" l="1"/>
  <c r="H26" i="1" s="1"/>
  <c r="B4" i="4" l="1"/>
  <c r="C4" i="4" l="1"/>
</calcChain>
</file>

<file path=xl/sharedStrings.xml><?xml version="1.0" encoding="utf-8"?>
<sst xmlns="http://schemas.openxmlformats.org/spreadsheetml/2006/main" count="887" uniqueCount="382">
  <si>
    <t>都道府県コード</t>
    <rPh sb="0" eb="4">
      <t>トドウフケン</t>
    </rPh>
    <phoneticPr fontId="2"/>
  </si>
  <si>
    <t>北海道・東北</t>
  </si>
  <si>
    <t>北海道</t>
  </si>
  <si>
    <t>A－４</t>
  </si>
  <si>
    <t>B－１</t>
  </si>
  <si>
    <t>B－２</t>
  </si>
  <si>
    <t>B－３</t>
  </si>
  <si>
    <t>B－４</t>
  </si>
  <si>
    <t>C－１</t>
  </si>
  <si>
    <t>C－２</t>
  </si>
  <si>
    <t>青森</t>
    <rPh sb="0" eb="2">
      <t>アオモリ</t>
    </rPh>
    <phoneticPr fontId="3"/>
  </si>
  <si>
    <t>岩手</t>
  </si>
  <si>
    <t>宮城</t>
  </si>
  <si>
    <t>秋田</t>
  </si>
  <si>
    <t>山形</t>
  </si>
  <si>
    <t>福島</t>
  </si>
  <si>
    <t>関東</t>
  </si>
  <si>
    <t>茨城</t>
  </si>
  <si>
    <t>栃木</t>
  </si>
  <si>
    <t>群馬</t>
    <rPh sb="0" eb="2">
      <t>グンマ</t>
    </rPh>
    <phoneticPr fontId="3"/>
  </si>
  <si>
    <t>埼玉</t>
  </si>
  <si>
    <t>千葉</t>
    <rPh sb="0" eb="2">
      <t>チバ</t>
    </rPh>
    <phoneticPr fontId="4"/>
  </si>
  <si>
    <t>山梨</t>
  </si>
  <si>
    <t>東京</t>
  </si>
  <si>
    <t>神奈川</t>
  </si>
  <si>
    <t>中部・東海</t>
  </si>
  <si>
    <t>新潟</t>
    <rPh sb="0" eb="2">
      <t>ニイガタ</t>
    </rPh>
    <phoneticPr fontId="4"/>
  </si>
  <si>
    <t>富山</t>
  </si>
  <si>
    <t>石川</t>
  </si>
  <si>
    <t>福井</t>
  </si>
  <si>
    <t>長野</t>
  </si>
  <si>
    <t>静岡</t>
  </si>
  <si>
    <t>愛知</t>
  </si>
  <si>
    <t>岐阜</t>
  </si>
  <si>
    <t>三重</t>
  </si>
  <si>
    <t>近畿</t>
  </si>
  <si>
    <t>滋賀</t>
  </si>
  <si>
    <t>京都</t>
  </si>
  <si>
    <t>大阪</t>
  </si>
  <si>
    <t>兵庫</t>
  </si>
  <si>
    <t>奈良</t>
  </si>
  <si>
    <t>和歌山</t>
  </si>
  <si>
    <t>中国・四国</t>
  </si>
  <si>
    <t>鳥取県</t>
  </si>
  <si>
    <t>島根</t>
  </si>
  <si>
    <t>岡山</t>
  </si>
  <si>
    <t>広島</t>
  </si>
  <si>
    <t>山口</t>
  </si>
  <si>
    <t>徳島</t>
  </si>
  <si>
    <t>香川</t>
  </si>
  <si>
    <t>愛媛</t>
  </si>
  <si>
    <t>高知</t>
  </si>
  <si>
    <t>九州・沖縄</t>
  </si>
  <si>
    <t>福岡</t>
  </si>
  <si>
    <t>佐賀</t>
  </si>
  <si>
    <t>長崎</t>
  </si>
  <si>
    <t>熊本</t>
  </si>
  <si>
    <t>大分</t>
  </si>
  <si>
    <t>宮崎</t>
  </si>
  <si>
    <t>鹿児島</t>
  </si>
  <si>
    <t>沖縄</t>
  </si>
  <si>
    <t>都道府県をプルダウンから選択してください</t>
    <rPh sb="0" eb="4">
      <t>トドウフケン</t>
    </rPh>
    <rPh sb="12" eb="14">
      <t>センタク</t>
    </rPh>
    <phoneticPr fontId="2"/>
  </si>
  <si>
    <t>都道府県の行</t>
    <rPh sb="0" eb="4">
      <t>トドウフケン</t>
    </rPh>
    <rPh sb="5" eb="6">
      <t>ギョウ</t>
    </rPh>
    <phoneticPr fontId="2"/>
  </si>
  <si>
    <t>（１）</t>
    <phoneticPr fontId="2"/>
  </si>
  <si>
    <t>ａ</t>
    <phoneticPr fontId="2"/>
  </si>
  <si>
    <t>（２）</t>
    <phoneticPr fontId="2"/>
  </si>
  <si>
    <t>（３）</t>
    <phoneticPr fontId="2"/>
  </si>
  <si>
    <t>学力の３要素を多面的・総合的に評価する今回の入試改革は、各大学の個別選抜の改革も含め、改善効果が期待できる</t>
    <phoneticPr fontId="2"/>
  </si>
  <si>
    <t>ｂ</t>
    <phoneticPr fontId="2"/>
  </si>
  <si>
    <t>ｃ</t>
    <phoneticPr fontId="2"/>
  </si>
  <si>
    <t>①</t>
    <phoneticPr fontId="2"/>
  </si>
  <si>
    <t>③</t>
    <phoneticPr fontId="2"/>
  </si>
  <si>
    <t>④</t>
    <phoneticPr fontId="2"/>
  </si>
  <si>
    <t>②</t>
    <phoneticPr fontId="2"/>
  </si>
  <si>
    <t>ｄ</t>
    <phoneticPr fontId="2"/>
  </si>
  <si>
    <t>ｅ</t>
    <phoneticPr fontId="2"/>
  </si>
  <si>
    <t>ｆ</t>
    <phoneticPr fontId="2"/>
  </si>
  <si>
    <t>ｇ</t>
    <phoneticPr fontId="2"/>
  </si>
  <si>
    <t>ｈ</t>
    <phoneticPr fontId="2"/>
  </si>
  <si>
    <t>②</t>
    <phoneticPr fontId="2"/>
  </si>
  <si>
    <t>選択肢</t>
    <rPh sb="0" eb="3">
      <t>センタクシ</t>
    </rPh>
    <phoneticPr fontId="2"/>
  </si>
  <si>
    <t>ｉ</t>
    <phoneticPr fontId="2"/>
  </si>
  <si>
    <t>ｊ</t>
    <phoneticPr fontId="2"/>
  </si>
  <si>
    <t>ｋ</t>
    <phoneticPr fontId="2"/>
  </si>
  <si>
    <t>ｌ</t>
    <phoneticPr fontId="2"/>
  </si>
  <si>
    <t>ｍ</t>
    <phoneticPr fontId="2"/>
  </si>
  <si>
    <t>①</t>
    <phoneticPr fontId="2"/>
  </si>
  <si>
    <t>学習指導要領との整合性</t>
    <phoneticPr fontId="2"/>
  </si>
  <si>
    <t>試験の公平性・公正性の確保</t>
    <phoneticPr fontId="2"/>
  </si>
  <si>
    <t>学校における英語教育</t>
    <phoneticPr fontId="2"/>
  </si>
  <si>
    <t>特に課題はない</t>
    <phoneticPr fontId="2"/>
  </si>
  <si>
    <t>民間の電子のポートフォリオ</t>
    <phoneticPr fontId="2"/>
  </si>
  <si>
    <t>（１）</t>
  </si>
  <si>
    <t>ａ</t>
  </si>
  <si>
    <t>ｂ</t>
  </si>
  <si>
    <t>ｃ</t>
  </si>
  <si>
    <t>（２）</t>
  </si>
  <si>
    <t>①</t>
  </si>
  <si>
    <t>②</t>
  </si>
  <si>
    <t>③</t>
  </si>
  <si>
    <t>④</t>
  </si>
  <si>
    <t>ｄ</t>
  </si>
  <si>
    <t>ｅ</t>
  </si>
  <si>
    <t>（３）</t>
  </si>
  <si>
    <t>ｆ</t>
  </si>
  <si>
    <t>ｇ</t>
  </si>
  <si>
    <t>ｈ</t>
  </si>
  <si>
    <t>ｉ</t>
  </si>
  <si>
    <t>ｊ</t>
  </si>
  <si>
    <t>ｋ</t>
  </si>
  <si>
    <t>ｌ</t>
  </si>
  <si>
    <t>③</t>
    <phoneticPr fontId="2"/>
  </si>
  <si>
    <t>⑥</t>
    <phoneticPr fontId="2"/>
  </si>
  <si>
    <t>⑤</t>
    <phoneticPr fontId="2"/>
  </si>
  <si>
    <t>⑦</t>
    <phoneticPr fontId="2"/>
  </si>
  <si>
    <t>①</t>
    <phoneticPr fontId="2"/>
  </si>
  <si>
    <t>柱立て</t>
    <rPh sb="0" eb="1">
      <t>ハシラ</t>
    </rPh>
    <rPh sb="1" eb="2">
      <t>ダ</t>
    </rPh>
    <phoneticPr fontId="2"/>
  </si>
  <si>
    <t>大項目</t>
    <rPh sb="0" eb="3">
      <t>ダイコウモク</t>
    </rPh>
    <phoneticPr fontId="2"/>
  </si>
  <si>
    <t>小項目</t>
    <rPh sb="0" eb="3">
      <t>ショウコウモク</t>
    </rPh>
    <phoneticPr fontId="2"/>
  </si>
  <si>
    <t>番号記号</t>
    <rPh sb="0" eb="2">
      <t>バンゴウ</t>
    </rPh>
    <rPh sb="2" eb="4">
      <t>キゴウ</t>
    </rPh>
    <phoneticPr fontId="2"/>
  </si>
  <si>
    <t>質問内容</t>
    <rPh sb="0" eb="2">
      <t>シツモン</t>
    </rPh>
    <rPh sb="2" eb="4">
      <t>ナイヨウ</t>
    </rPh>
    <phoneticPr fontId="2"/>
  </si>
  <si>
    <t>№</t>
    <phoneticPr fontId="2"/>
  </si>
  <si>
    <t>00</t>
    <phoneticPr fontId="2"/>
  </si>
  <si>
    <t>01</t>
    <phoneticPr fontId="2"/>
  </si>
  <si>
    <t>02</t>
  </si>
  <si>
    <t>03</t>
  </si>
  <si>
    <t>04</t>
  </si>
  <si>
    <t>05</t>
  </si>
  <si>
    <t>その他　　→（具体的にご記入ください）　　</t>
    <phoneticPr fontId="2"/>
  </si>
  <si>
    <t>柱立て２　新しい大学入学者選抜について</t>
    <phoneticPr fontId="2"/>
  </si>
  <si>
    <t>グループ</t>
    <phoneticPr fontId="25"/>
  </si>
  <si>
    <t>都道名</t>
    <rPh sb="2" eb="3">
      <t>メイ</t>
    </rPh>
    <phoneticPr fontId="25"/>
  </si>
  <si>
    <t>学校名</t>
    <rPh sb="0" eb="2">
      <t>ガッコウ</t>
    </rPh>
    <rPh sb="2" eb="3">
      <t>メイ</t>
    </rPh>
    <phoneticPr fontId="25"/>
  </si>
  <si>
    <t>地域
ブロック</t>
    <rPh sb="0" eb="2">
      <t>チイキ</t>
    </rPh>
    <phoneticPr fontId="2"/>
  </si>
  <si>
    <t>№</t>
    <phoneticPr fontId="2"/>
  </si>
  <si>
    <t>県
番号</t>
    <rPh sb="0" eb="1">
      <t>ケン</t>
    </rPh>
    <rPh sb="2" eb="4">
      <t>バンゴウ</t>
    </rPh>
    <phoneticPr fontId="25"/>
  </si>
  <si>
    <t>記号</t>
    <rPh sb="0" eb="2">
      <t>キゴウ</t>
    </rPh>
    <phoneticPr fontId="25"/>
  </si>
  <si>
    <t>柱　　　　　立　　　　　て　　　　　２</t>
    <rPh sb="0" eb="1">
      <t>ハシラ</t>
    </rPh>
    <rPh sb="6" eb="7">
      <t>ダ</t>
    </rPh>
    <phoneticPr fontId="2"/>
  </si>
  <si>
    <t>※　青色のセルはプルダウンから選択し、桃色のセルは文字を入力してください</t>
    <rPh sb="2" eb="4">
      <t>アオイロ</t>
    </rPh>
    <rPh sb="15" eb="17">
      <t>センタク</t>
    </rPh>
    <rPh sb="19" eb="21">
      <t>モモイロ</t>
    </rPh>
    <rPh sb="25" eb="27">
      <t>モジ</t>
    </rPh>
    <rPh sb="28" eb="30">
      <t>ニュウリョク</t>
    </rPh>
    <phoneticPr fontId="2"/>
  </si>
  <si>
    <t>　</t>
    <phoneticPr fontId="2"/>
  </si>
  <si>
    <t>ｄ</t>
    <phoneticPr fontId="2"/>
  </si>
  <si>
    <t>どちらともいえない</t>
    <phoneticPr fontId="2"/>
  </si>
  <si>
    <t>わからない</t>
    <phoneticPr fontId="2"/>
  </si>
  <si>
    <t>ｅ</t>
    <phoneticPr fontId="2"/>
  </si>
  <si>
    <t>いずれともいえない</t>
    <phoneticPr fontId="2"/>
  </si>
  <si>
    <t>数学①の試験時間は７０分のままとし、数学②の試験時間も７０分とするのがよい</t>
    <phoneticPr fontId="2"/>
  </si>
  <si>
    <t>数学①の試験時間は７０分のままが適当である</t>
    <phoneticPr fontId="2"/>
  </si>
  <si>
    <t>導入の延期は評価できる</t>
    <phoneticPr fontId="2"/>
  </si>
  <si>
    <t>導入の延期は評価できない</t>
    <phoneticPr fontId="2"/>
  </si>
  <si>
    <t xml:space="preserve">大学入学共通テストの中で、４技能を測る工夫をするのがよい
</t>
    <phoneticPr fontId="2"/>
  </si>
  <si>
    <t>いずれともいえない</t>
    <phoneticPr fontId="2"/>
  </si>
  <si>
    <t>学校として、何らかの形で民間の資格・検定試験の受検に向けた指導をしている</t>
    <phoneticPr fontId="2"/>
  </si>
  <si>
    <t>学校としては、民間の資格・検定試験の受検に向けた指導をしていない</t>
    <phoneticPr fontId="2"/>
  </si>
  <si>
    <t>一定水準以上を出願資格として活用するのがよい</t>
    <phoneticPr fontId="2"/>
  </si>
  <si>
    <t>各大学・学部の特徴に応じて、大学側が自由に活用すればよい</t>
    <phoneticPr fontId="2"/>
  </si>
  <si>
    <t>４技能を測ることは大切なので、共通テストは「リーディング」と「リスニング」のままとしながら、各大学が個別試験の中で残りの２技能を課すようにするのがよい</t>
    <phoneticPr fontId="2"/>
  </si>
  <si>
    <r>
      <t>高校の名称を入力してください　</t>
    </r>
    <r>
      <rPr>
        <sz val="8"/>
        <color theme="1"/>
        <rFont val="ＭＳ Ｐゴシック"/>
        <family val="3"/>
        <charset val="128"/>
        <scheme val="minor"/>
      </rPr>
      <t>(例)県立足立高等学校　→　足立</t>
    </r>
    <rPh sb="0" eb="2">
      <t>コウコウ</t>
    </rPh>
    <rPh sb="3" eb="5">
      <t>メイショウ</t>
    </rPh>
    <rPh sb="6" eb="8">
      <t>ニュウリョク</t>
    </rPh>
    <rPh sb="16" eb="17">
      <t>レイ</t>
    </rPh>
    <rPh sb="18" eb="20">
      <t>ケンリツ</t>
    </rPh>
    <rPh sb="20" eb="22">
      <t>アダチ</t>
    </rPh>
    <rPh sb="22" eb="24">
      <t>コウトウ</t>
    </rPh>
    <rPh sb="24" eb="26">
      <t>ガッコウ</t>
    </rPh>
    <rPh sb="29" eb="31">
      <t>アダチ</t>
    </rPh>
    <phoneticPr fontId="2"/>
  </si>
  <si>
    <t>グループをプルダウンから選択してください</t>
    <rPh sb="12" eb="14">
      <t>センタク</t>
    </rPh>
    <phoneticPr fontId="2"/>
  </si>
  <si>
    <t>グループコード</t>
    <phoneticPr fontId="2"/>
  </si>
  <si>
    <t>Ａｸﾞﾙｰﾌﾟ</t>
    <phoneticPr fontId="2"/>
  </si>
  <si>
    <t>Ｂｸﾞﾙｰﾌﾟ</t>
    <phoneticPr fontId="2"/>
  </si>
  <si>
    <t>Ｃｸﾞﾙｰﾌﾟ</t>
    <phoneticPr fontId="2"/>
  </si>
  <si>
    <t>柱立て１　大学入学共通テストについて</t>
    <rPh sb="0" eb="1">
      <t>ハシラ</t>
    </rPh>
    <rPh sb="1" eb="2">
      <t>ダ</t>
    </rPh>
    <rPh sb="5" eb="7">
      <t>ダイガク</t>
    </rPh>
    <rPh sb="7" eb="9">
      <t>ニュウガク</t>
    </rPh>
    <rPh sb="9" eb="11">
      <t>キョウツウ</t>
    </rPh>
    <phoneticPr fontId="2"/>
  </si>
  <si>
    <t>従来よりも受験生の「思考力・判断力・表現力」を評価することができたと思う</t>
    <phoneticPr fontId="2"/>
  </si>
  <si>
    <t>従来よりも受験生の「思考力・判断力・表現力」をそれほど評価できたとは思わない</t>
    <phoneticPr fontId="2"/>
  </si>
  <si>
    <t>国語の記述式問題の導入見送りの結果として、「近代以降の文章」の内容は、論理的な文章、文学的な文章、実用的な文章の中から２問を出題するのが適当である</t>
    <phoneticPr fontId="2"/>
  </si>
  <si>
    <t>記述式問題の導入が見送られたので試験時間は短縮すべきだが、「近代以降の文章」の内容は、論理的な文章、文学的な文章、実用的な文章から各１問、計３問出題するのがよい</t>
    <phoneticPr fontId="2"/>
  </si>
  <si>
    <t>記述式問題の導入は見送られたが、試験時間を短縮せずに、「近代以降の文章」の内容は、論理的な文章、文学的な文章、実用的な文章から各１問、計３問出題するのがよい</t>
    <phoneticPr fontId="2"/>
  </si>
  <si>
    <t>６０分でも７０分でもよいが、数学①と数学②の試験時間を同じにすべきである</t>
    <phoneticPr fontId="2"/>
  </si>
  <si>
    <t>これまで全高長は、大学入学共通テストの枠組みの中で実施する民間の資格・検定試験について様々な課題を指摘してきましたが、結果として課題解決の見通しが立たずに導入が見送られました。このことについて伺います。</t>
    <phoneticPr fontId="2"/>
  </si>
  <si>
    <t>英語の出題範囲は、「リーディング」と「リスニング」のままでよい</t>
    <phoneticPr fontId="2"/>
  </si>
  <si>
    <t>大学入学共通テストの枠組みでは、英語の民間資格・検定試験の導入を推進した方がよい</t>
    <phoneticPr fontId="2"/>
  </si>
  <si>
    <t>大学入学共通テストの枠組みでは、英語の民間資格・検定試験の導入は断念することでよい</t>
    <phoneticPr fontId="2"/>
  </si>
  <si>
    <t>一般選抜で英語の民間資格・検定試験を活用することについては、どのようにお考えですか。</t>
    <phoneticPr fontId="2"/>
  </si>
  <si>
    <t>一般選抜でも英語の民間資格・検定試験を活用するにあたっては、何らかのルールを設けるのがよい</t>
    <phoneticPr fontId="2"/>
  </si>
  <si>
    <t>大学の判断で、自由に活用するのがよい</t>
    <phoneticPr fontId="2"/>
  </si>
  <si>
    <t>経済格差・地域格差の解消</t>
    <phoneticPr fontId="2"/>
  </si>
  <si>
    <t>異なる試験間を比較する仕組み（CEFR対照表の科学的な裏付け等）</t>
    <phoneticPr fontId="2"/>
  </si>
  <si>
    <t>学校における英語の民間資格・検定試験に向けた指導について伺います。</t>
    <phoneticPr fontId="2"/>
  </si>
  <si>
    <t>学校として、何らかの形で民間の資格・検定試験の受検に向けた指導を計画していたが、共通テストの枠組みでの導入が見送られたので取りやめた</t>
    <phoneticPr fontId="2"/>
  </si>
  <si>
    <t>英語の民間資格・検定試験の大学側の活用方法について伺います。</t>
    <phoneticPr fontId="2"/>
  </si>
  <si>
    <t>得点化（みなし満点も含む）して大学入学共通テストの英語の成績に加点するのがよい</t>
    <phoneticPr fontId="2"/>
  </si>
  <si>
    <t>得点化（みなし満点も含む）して個別試験の英語の成績に加点するのがよい</t>
    <phoneticPr fontId="2"/>
  </si>
  <si>
    <t>（4）</t>
    <phoneticPr fontId="2"/>
  </si>
  <si>
    <t>大学入学テストに『情報』が必要だとは思わない</t>
    <phoneticPr fontId="2"/>
  </si>
  <si>
    <t>国立大学では、『情報』を含めた「６教科８科目」を原則とするのがよい</t>
    <phoneticPr fontId="2"/>
  </si>
  <si>
    <t xml:space="preserve">「６教科８科目」は受験生の負担になるので、受験生の実態に合わせて各大学が受験科目を選択するのがよい
</t>
    <phoneticPr fontId="2"/>
  </si>
  <si>
    <t>「数学」では、これまでの『数学Ⅱ・数学Ｂ』に代わり、『数学Ⅱ，数学Ｂ，数学Ｃ』が出題されることになりました。『数学Ⅱ，数学Ｂ，数学Ｃ』については，「受験者の学習負担を考慮し，数学Ｂ及び数学Ｃの内容のうち，３項目を選択解答させることとする」とされています。このことについて伺います。</t>
    <phoneticPr fontId="2"/>
  </si>
  <si>
    <t>新たに「数学Ｃ」が加わることは受験生や学校の負担を増大させるので、賛成できない</t>
    <phoneticPr fontId="2"/>
  </si>
  <si>
    <t xml:space="preserve">数学に関するより広範な素養が求められるようになったことなどから、「数学Ｃ」が加わることは止むを得ない（消極的賛成）
</t>
    <phoneticPr fontId="2"/>
  </si>
  <si>
    <t>数学に関するより広範な素養が求められるようになったことなどから、「数学Ｃ」が加わることに賛成である（積極的賛成）</t>
    <phoneticPr fontId="2"/>
  </si>
  <si>
    <t>これまでの『数学Ⅱ・数学Ｂ』に代わり、『数学Ⅱ，数学Ｂ，数学Ｃ』が出題されることで、教育課程編成にどのような影響がありましたか。</t>
    <phoneticPr fontId="2"/>
  </si>
  <si>
    <t>特に大きな影響はない</t>
    <phoneticPr fontId="2"/>
  </si>
  <si>
    <t>「地理歴史」では、大学・学部によっては地理歴史に関するより広範な素養が求められることから，必履修科目「地理総合」と選択科目「地理探究」を，必履修科目「歴史総合」と選択科目「日本史探究」及び「世界史探究」を，それぞれ組み合わせて『地理総合，地理探究』，『歴史総合，日本史探究』及び『歴史総合，世界史探究』の３科目が出題されることとなりました。このことについて伺います。</t>
    <phoneticPr fontId="2"/>
  </si>
  <si>
    <t>必履修科目と選択科目を組み合わせて出題することでよい</t>
    <phoneticPr fontId="2"/>
  </si>
  <si>
    <t>必履修科目1科目での受験を可能とするのがよい</t>
    <phoneticPr fontId="2"/>
  </si>
  <si>
    <t>新しい大学入学者選抜について伺います。</t>
    <phoneticPr fontId="2"/>
  </si>
  <si>
    <t>県独自の電子ポートフォリオ</t>
    <phoneticPr fontId="2"/>
  </si>
  <si>
    <t>学校独自の電子ポートフォリオ</t>
    <phoneticPr fontId="2"/>
  </si>
  <si>
    <t>特にしていない</t>
    <phoneticPr fontId="2"/>
  </si>
  <si>
    <t>生徒の主体的な活動実績等に対して、大学から高等学校に証明が求められる場合があります。このことについて伺います。</t>
    <phoneticPr fontId="2"/>
  </si>
  <si>
    <t>一般選抜における多面的・総合的な評価の活用について伺います。</t>
    <phoneticPr fontId="2"/>
  </si>
  <si>
    <t>追試会場は従来と同じ２会場（東京・大阪）でよい</t>
    <phoneticPr fontId="2"/>
  </si>
  <si>
    <t>柱　　　　　立　　　　　て　　　　　１</t>
    <phoneticPr fontId="2"/>
  </si>
  <si>
    <t>（４）</t>
    <phoneticPr fontId="2"/>
  </si>
  <si>
    <t>④</t>
    <phoneticPr fontId="2"/>
  </si>
  <si>
    <t>06</t>
    <phoneticPr fontId="2"/>
  </si>
  <si>
    <t>07</t>
    <phoneticPr fontId="2"/>
  </si>
  <si>
    <t>ｇを選ばないで記述</t>
    <rPh sb="2" eb="3">
      <t>エラ</t>
    </rPh>
    <rPh sb="7" eb="9">
      <t>キジュツ</t>
    </rPh>
    <phoneticPr fontId="2"/>
  </si>
  <si>
    <t>無回答✔</t>
    <rPh sb="0" eb="3">
      <t>ムカイトウ</t>
    </rPh>
    <phoneticPr fontId="2"/>
  </si>
  <si>
    <t>記号カウント</t>
    <rPh sb="0" eb="2">
      <t>キゴウ</t>
    </rPh>
    <phoneticPr fontId="2"/>
  </si>
  <si>
    <t>重複チェック</t>
    <rPh sb="0" eb="2">
      <t>チョウフク</t>
    </rPh>
    <phoneticPr fontId="2"/>
  </si>
  <si>
    <t>（３）</t>
    <phoneticPr fontId="2"/>
  </si>
  <si>
    <t>（４）</t>
    <phoneticPr fontId="2"/>
  </si>
  <si>
    <t>紙媒体のポートフォリオ</t>
    <rPh sb="0" eb="1">
      <t>カミ</t>
    </rPh>
    <rPh sb="1" eb="3">
      <t>バイタイ</t>
    </rPh>
    <phoneticPr fontId="2"/>
  </si>
  <si>
    <t>03</t>
    <phoneticPr fontId="2"/>
  </si>
  <si>
    <t>04</t>
    <phoneticPr fontId="2"/>
  </si>
  <si>
    <t>05</t>
    <phoneticPr fontId="2"/>
  </si>
  <si>
    <t>③</t>
    <phoneticPr fontId="2"/>
  </si>
  <si>
    <t>④</t>
    <phoneticPr fontId="2"/>
  </si>
  <si>
    <t>②</t>
    <phoneticPr fontId="2"/>
  </si>
  <si>
    <t>02</t>
    <phoneticPr fontId="2"/>
  </si>
  <si>
    <t>今回の入試改革における課題は多く、改革趣旨を十分に生かすことは難しいと思われるため、現状では改善効果は期待できない</t>
    <phoneticPr fontId="2"/>
  </si>
  <si>
    <t>令和３年度大学入学者選抜より大学入学共通テストが実施されています。その結果も踏まえてご回答ください。</t>
    <phoneticPr fontId="2"/>
  </si>
  <si>
    <t>マークシート問題では、新たな出題形式が実施されています。そのことについて伺います。</t>
    <phoneticPr fontId="2"/>
  </si>
  <si>
    <t>問題文の量は妥当で、読解力を通して「思考力・判断力・表現力」を問う問題であり、適切である</t>
    <rPh sb="0" eb="2">
      <t>モンダイ</t>
    </rPh>
    <rPh sb="2" eb="3">
      <t>ブン</t>
    </rPh>
    <rPh sb="4" eb="5">
      <t>リョウ</t>
    </rPh>
    <rPh sb="6" eb="8">
      <t>ダトウ</t>
    </rPh>
    <rPh sb="10" eb="13">
      <t>ドッカイリョク</t>
    </rPh>
    <rPh sb="14" eb="15">
      <t>トオ</t>
    </rPh>
    <rPh sb="31" eb="32">
      <t>ト</t>
    </rPh>
    <rPh sb="33" eb="35">
      <t>モンダイ</t>
    </rPh>
    <rPh sb="39" eb="41">
      <t>テキセツ</t>
    </rPh>
    <phoneticPr fontId="2"/>
  </si>
  <si>
    <t>数学の記述式問題の導入は見送られ、数学①の試験時間は７０分のまま変更されていません。このことについて伺います。</t>
    <phoneticPr fontId="2"/>
  </si>
  <si>
    <t>英語においては、４技能を適切に評価できる民間の資格・検定試験を活用することで、英語の能力をバランスよく評価することを目指してきましたが、大学入学共通テストの枠組みの中で実施する民間の資格・検定試験の導入は延期されています。</t>
    <phoneticPr fontId="2"/>
  </si>
  <si>
    <t>大学入学共通テストの枠組みの中で実施する民間の資格・検定試験の導入は延期されましたが、大学入学共通テストの英語の出題範囲は、「リーディング」と「リスニング」から変わりません。このことについて伺います。</t>
    <phoneticPr fontId="2"/>
  </si>
  <si>
    <t>大学入学共通テストでは、得点調整対象科目（受験者数１万人以上の科目）間で、20点以上の平均点差が生じ、これが試験問題の難易差に基づくものと認められた場合、得点調整を行うとされています。そのことについて伺います。</t>
    <rPh sb="0" eb="2">
      <t>ダイガク</t>
    </rPh>
    <rPh sb="2" eb="4">
      <t>ニュウガク</t>
    </rPh>
    <rPh sb="4" eb="6">
      <t>キョウツウ</t>
    </rPh>
    <phoneticPr fontId="2"/>
  </si>
  <si>
    <t>現在の基準で得点調整は必要である</t>
    <rPh sb="0" eb="2">
      <t>ゲンザイ</t>
    </rPh>
    <rPh sb="3" eb="5">
      <t>キジュン</t>
    </rPh>
    <rPh sb="6" eb="8">
      <t>トクテン</t>
    </rPh>
    <rPh sb="8" eb="10">
      <t>チョウセイ</t>
    </rPh>
    <rPh sb="11" eb="13">
      <t>ヒツヨウ</t>
    </rPh>
    <phoneticPr fontId="2"/>
  </si>
  <si>
    <t>受験者数１万人以下の科目や20点以下の平均点差であっても得点調整は必要である</t>
    <rPh sb="0" eb="2">
      <t>ジュケン</t>
    </rPh>
    <rPh sb="2" eb="3">
      <t>ケンジャ</t>
    </rPh>
    <rPh sb="3" eb="4">
      <t>スウ</t>
    </rPh>
    <rPh sb="5" eb="7">
      <t>マンニン</t>
    </rPh>
    <rPh sb="7" eb="9">
      <t>イカ</t>
    </rPh>
    <rPh sb="10" eb="12">
      <t>カモク</t>
    </rPh>
    <rPh sb="15" eb="16">
      <t>テン</t>
    </rPh>
    <rPh sb="16" eb="18">
      <t>イカ</t>
    </rPh>
    <rPh sb="19" eb="22">
      <t>ヘイキンテン</t>
    </rPh>
    <rPh sb="22" eb="23">
      <t>サ</t>
    </rPh>
    <rPh sb="28" eb="30">
      <t>トクテン</t>
    </rPh>
    <rPh sb="30" eb="32">
      <t>チョウセイ</t>
    </rPh>
    <rPh sb="33" eb="35">
      <t>ヒツヨウ</t>
    </rPh>
    <phoneticPr fontId="2"/>
  </si>
  <si>
    <t>移行措置は必要である</t>
    <rPh sb="0" eb="2">
      <t>イコウ</t>
    </rPh>
    <rPh sb="2" eb="4">
      <t>ソチ</t>
    </rPh>
    <rPh sb="5" eb="7">
      <t>ヒツヨウ</t>
    </rPh>
    <phoneticPr fontId="2"/>
  </si>
  <si>
    <t>移行措置が必要だとは思わない</t>
    <rPh sb="0" eb="2">
      <t>イコウ</t>
    </rPh>
    <rPh sb="2" eb="4">
      <t>ソチ</t>
    </rPh>
    <rPh sb="5" eb="7">
      <t>ヒツヨウ</t>
    </rPh>
    <rPh sb="10" eb="11">
      <t>オモ</t>
    </rPh>
    <phoneticPr fontId="2"/>
  </si>
  <si>
    <t>「大学入学共通テスト」では、新学習指導要領において育成を目指す資質・能力を踏まえ、知識の理解の質を問う問題や、思考力、判断力、表現力等を発揮して解くことが求められる問題を重視していますが、このことを含めた入試改革全般の改善効果について伺います。</t>
    <rPh sb="14" eb="15">
      <t>シン</t>
    </rPh>
    <rPh sb="99" eb="100">
      <t>フク</t>
    </rPh>
    <phoneticPr fontId="2"/>
  </si>
  <si>
    <t>必要以上に問題文の量が多く、問題を解くために必要な時間が多くかかり過ぎるため、課題がある</t>
    <rPh sb="0" eb="2">
      <t>ヒツヨウ</t>
    </rPh>
    <rPh sb="2" eb="4">
      <t>イジョウ</t>
    </rPh>
    <rPh sb="5" eb="7">
      <t>モンダイ</t>
    </rPh>
    <rPh sb="7" eb="8">
      <t>ブン</t>
    </rPh>
    <rPh sb="9" eb="10">
      <t>リョウ</t>
    </rPh>
    <rPh sb="11" eb="12">
      <t>オオ</t>
    </rPh>
    <rPh sb="14" eb="16">
      <t>モンダイ</t>
    </rPh>
    <rPh sb="17" eb="18">
      <t>ト</t>
    </rPh>
    <rPh sb="22" eb="24">
      <t>ヒツヨウ</t>
    </rPh>
    <rPh sb="25" eb="27">
      <t>ジカン</t>
    </rPh>
    <rPh sb="28" eb="29">
      <t>オオ</t>
    </rPh>
    <rPh sb="33" eb="34">
      <t>ス</t>
    </rPh>
    <rPh sb="39" eb="41">
      <t>カダイ</t>
    </rPh>
    <phoneticPr fontId="2"/>
  </si>
  <si>
    <t>得点調整は全く必要ない</t>
    <rPh sb="0" eb="2">
      <t>トクテン</t>
    </rPh>
    <rPh sb="2" eb="4">
      <t>チョウセイ</t>
    </rPh>
    <rPh sb="5" eb="6">
      <t>マッタ</t>
    </rPh>
    <rPh sb="7" eb="9">
      <t>ヒツヨウ</t>
    </rPh>
    <phoneticPr fontId="2"/>
  </si>
  <si>
    <r>
      <t>今後､英語の民間資格・検定試験の活用を推進するとしたら、安心して高校生が民間の資格・検定試験を受検するための環境づくりのために､解決しなければならない課題は何であると考えますか。</t>
    </r>
    <r>
      <rPr>
        <b/>
        <sz val="10"/>
        <rFont val="ＭＳ Ｐゴシック"/>
        <family val="3"/>
        <charset val="128"/>
        <scheme val="minor"/>
      </rPr>
      <t>（複数回答可）</t>
    </r>
    <phoneticPr fontId="2"/>
  </si>
  <si>
    <t>『情報』において、新学習指導要領では「情報Ⅰ」が必修となりますが、旧課程では「社会と情報」「情報の科学」からの選択必修となっており、履修した浪人生に不利益が生じないよう、移行措置が予定されています。このことについて伺います。</t>
    <rPh sb="9" eb="12">
      <t>シンガクシュウ</t>
    </rPh>
    <rPh sb="12" eb="14">
      <t>シドウ</t>
    </rPh>
    <rPh sb="14" eb="16">
      <t>ヨウリョウ</t>
    </rPh>
    <rPh sb="19" eb="21">
      <t>ジョウホウ</t>
    </rPh>
    <rPh sb="24" eb="26">
      <t>ヒッシュウ</t>
    </rPh>
    <rPh sb="33" eb="36">
      <t>キュウカテイ</t>
    </rPh>
    <rPh sb="39" eb="41">
      <t>シャカイ</t>
    </rPh>
    <rPh sb="42" eb="44">
      <t>ジョウホウ</t>
    </rPh>
    <rPh sb="46" eb="48">
      <t>ジョウホウ</t>
    </rPh>
    <rPh sb="49" eb="51">
      <t>カガク</t>
    </rPh>
    <rPh sb="55" eb="57">
      <t>センタク</t>
    </rPh>
    <rPh sb="57" eb="59">
      <t>ヒッシュウ</t>
    </rPh>
    <rPh sb="66" eb="68">
      <t>リシュウ</t>
    </rPh>
    <rPh sb="70" eb="73">
      <t>ロウニンセイ</t>
    </rPh>
    <rPh sb="74" eb="77">
      <t>フリエキ</t>
    </rPh>
    <rPh sb="78" eb="79">
      <t>ショウ</t>
    </rPh>
    <rPh sb="85" eb="87">
      <t>イコウ</t>
    </rPh>
    <rPh sb="87" eb="89">
      <t>ソチ</t>
    </rPh>
    <rPh sb="90" eb="92">
      <t>ヨテイ</t>
    </rPh>
    <phoneticPr fontId="2"/>
  </si>
  <si>
    <r>
      <t>多面的・総合的な評価の活用にあたっては、教育の機会均等の観点から不安の声もあります。以下の中から、課題となると考えられるものを選んでお答えください。</t>
    </r>
    <r>
      <rPr>
        <b/>
        <sz val="10"/>
        <rFont val="ＭＳ Ｐゴシック"/>
        <family val="3"/>
        <charset val="128"/>
        <scheme val="minor"/>
      </rPr>
      <t>（複数回答可）</t>
    </r>
    <phoneticPr fontId="2"/>
  </si>
  <si>
    <t>記載する必要はない</t>
    <phoneticPr fontId="2"/>
  </si>
  <si>
    <t>多様な背景を持った者を対象とする選抜について</t>
    <phoneticPr fontId="2"/>
  </si>
  <si>
    <t>ｆ</t>
    <phoneticPr fontId="2"/>
  </si>
  <si>
    <t>数学①の試験時間は６０分に戻すのが良い</t>
    <phoneticPr fontId="2"/>
  </si>
  <si>
    <t>公平・公正性や格差解消等の課題解決の見通しは立たず、一般選抜での英語の民間資格・検定試験の活用も現状では控えた方がよい</t>
    <phoneticPr fontId="2"/>
  </si>
  <si>
    <t>新たに、必履修科目「情報Ⅰ」の内容を『情報』として出題することが示されました。このことについて伺います</t>
    <phoneticPr fontId="2"/>
  </si>
  <si>
    <t>大学入学テストに『情報』を追加することに賛成である</t>
    <phoneticPr fontId="2"/>
  </si>
  <si>
    <t xml:space="preserve">大学入学テストに『情報』を追加することの必要性は理解するが、情報担当の教員が確保できない学校もあり、地域格差が生じる懸念がある
</t>
    <rPh sb="44" eb="46">
      <t>ガッコウ</t>
    </rPh>
    <rPh sb="50" eb="52">
      <t>チイキ</t>
    </rPh>
    <rPh sb="52" eb="54">
      <t>カクサ</t>
    </rPh>
    <rPh sb="55" eb="56">
      <t>ショウ</t>
    </rPh>
    <rPh sb="58" eb="60">
      <t>ケネン</t>
    </rPh>
    <phoneticPr fontId="2"/>
  </si>
  <si>
    <t>現在、多くの国立大学では国語・地理歴史・公民・数学・理科・外国語の６教科から「５教科７科目」が課されています。新たに、『情報』が加わり７教科から出題されることになりますが、このことについて伺います</t>
    <phoneticPr fontId="2"/>
  </si>
  <si>
    <t>各大学がどのような入試科目を課すのかについて、公表の時期は問わない</t>
    <rPh sb="26" eb="28">
      <t>ジキ</t>
    </rPh>
    <rPh sb="29" eb="30">
      <t>ト</t>
    </rPh>
    <phoneticPr fontId="2"/>
  </si>
  <si>
    <t>その他　　→（具体的にご記入ください）　　</t>
    <rPh sb="2" eb="3">
      <t>ホカ</t>
    </rPh>
    <phoneticPr fontId="2"/>
  </si>
  <si>
    <t>その他　　→（具体的にご記入ください）　　</t>
    <rPh sb="2" eb="3">
      <t>タ</t>
    </rPh>
    <phoneticPr fontId="2"/>
  </si>
  <si>
    <t>国語の記述式問題の導入は見送られ、「国語総合」は試験時間が１００分から８０分に短縮され、「近代以降の文章」の内容は、論理的な文章、文学的な文章、実用的な文章から２問が出題されています。また、令和７年度から「国語」は９０分となり３問が出題となる予定となっております。このことについて伺います。</t>
    <rPh sb="95" eb="97">
      <t>レイワ</t>
    </rPh>
    <rPh sb="98" eb="100">
      <t>ネンド</t>
    </rPh>
    <rPh sb="109" eb="110">
      <t>フン</t>
    </rPh>
    <rPh sb="114" eb="115">
      <t>モン</t>
    </rPh>
    <rPh sb="116" eb="118">
      <t>シュツダイ</t>
    </rPh>
    <rPh sb="121" eb="123">
      <t>ヨテイ</t>
    </rPh>
    <phoneticPr fontId="2"/>
  </si>
  <si>
    <t>令和５年度大学入学共通テストでは、科目間の平均点の差が生じ、得点調整が実施されました。また、実施年により教科難易度が大きく変化し、平均点が著しく低下するなどの問題が指摘されています。そのことについて伺います。</t>
    <rPh sb="0" eb="2">
      <t>レイワ</t>
    </rPh>
    <rPh sb="3" eb="5">
      <t>ネンド</t>
    </rPh>
    <rPh sb="5" eb="7">
      <t>ダイガク</t>
    </rPh>
    <rPh sb="7" eb="9">
      <t>ニュウガク</t>
    </rPh>
    <rPh sb="9" eb="11">
      <t>キョウツウ</t>
    </rPh>
    <rPh sb="17" eb="19">
      <t>カモク</t>
    </rPh>
    <rPh sb="19" eb="20">
      <t>カン</t>
    </rPh>
    <rPh sb="21" eb="24">
      <t>ヘイキンテン</t>
    </rPh>
    <rPh sb="25" eb="26">
      <t>サ</t>
    </rPh>
    <rPh sb="27" eb="28">
      <t>ショウ</t>
    </rPh>
    <rPh sb="30" eb="32">
      <t>トクテン</t>
    </rPh>
    <rPh sb="32" eb="34">
      <t>チョウセイ</t>
    </rPh>
    <rPh sb="35" eb="37">
      <t>ジッシ</t>
    </rPh>
    <rPh sb="46" eb="48">
      <t>ジッシ</t>
    </rPh>
    <rPh sb="48" eb="49">
      <t>ネン</t>
    </rPh>
    <rPh sb="52" eb="54">
      <t>キョウカ</t>
    </rPh>
    <rPh sb="54" eb="57">
      <t>ナンイド</t>
    </rPh>
    <rPh sb="58" eb="59">
      <t>オオ</t>
    </rPh>
    <rPh sb="61" eb="63">
      <t>ヘンカ</t>
    </rPh>
    <rPh sb="65" eb="68">
      <t>ヘイキンテン</t>
    </rPh>
    <rPh sb="69" eb="70">
      <t>イチジル</t>
    </rPh>
    <rPh sb="72" eb="74">
      <t>テイカ</t>
    </rPh>
    <rPh sb="79" eb="81">
      <t>モンダイ</t>
    </rPh>
    <rPh sb="82" eb="84">
      <t>シテキ</t>
    </rPh>
    <phoneticPr fontId="2"/>
  </si>
  <si>
    <t>難易度の差は生じているが「思考力・判断力・表現力」を問う問題であり、適切である</t>
    <rPh sb="0" eb="3">
      <t>ナンイド</t>
    </rPh>
    <rPh sb="4" eb="5">
      <t>サ</t>
    </rPh>
    <rPh sb="6" eb="7">
      <t>ショウ</t>
    </rPh>
    <rPh sb="26" eb="27">
      <t>ト</t>
    </rPh>
    <rPh sb="28" eb="30">
      <t>モンダイ</t>
    </rPh>
    <rPh sb="34" eb="36">
      <t>テキセツ</t>
    </rPh>
    <phoneticPr fontId="2"/>
  </si>
  <si>
    <t>難易度に差が生じていることは、「思考力・判断力・表現力」を問う以前に高校での学習指導の成果を十分に問えていないということであり、課題がある</t>
    <rPh sb="0" eb="3">
      <t>ナンイド</t>
    </rPh>
    <rPh sb="4" eb="5">
      <t>サ</t>
    </rPh>
    <rPh sb="6" eb="7">
      <t>ショウ</t>
    </rPh>
    <rPh sb="31" eb="33">
      <t>イゼン</t>
    </rPh>
    <rPh sb="34" eb="36">
      <t>コウコウ</t>
    </rPh>
    <rPh sb="38" eb="40">
      <t>ガクシュウ</t>
    </rPh>
    <rPh sb="40" eb="42">
      <t>シドウ</t>
    </rPh>
    <rPh sb="43" eb="45">
      <t>セイカ</t>
    </rPh>
    <rPh sb="46" eb="48">
      <t>ジュウブン</t>
    </rPh>
    <rPh sb="49" eb="50">
      <t>ト</t>
    </rPh>
    <rPh sb="64" eb="66">
      <t>カダイ</t>
    </rPh>
    <phoneticPr fontId="2"/>
  </si>
  <si>
    <t>令和５年度大学入学共通テストでは、問題文の量がさらに増加し、今まで以上に読解力の必要性が指摘されています。そのことについて伺います。</t>
    <rPh sb="0" eb="2">
      <t>レイワ</t>
    </rPh>
    <rPh sb="3" eb="5">
      <t>ネンド</t>
    </rPh>
    <rPh sb="5" eb="7">
      <t>ダイガク</t>
    </rPh>
    <rPh sb="7" eb="9">
      <t>ニュウガク</t>
    </rPh>
    <rPh sb="9" eb="11">
      <t>キョウツウ</t>
    </rPh>
    <rPh sb="17" eb="19">
      <t>モンダイ</t>
    </rPh>
    <rPh sb="19" eb="20">
      <t>ブン</t>
    </rPh>
    <rPh sb="21" eb="22">
      <t>リョウ</t>
    </rPh>
    <rPh sb="26" eb="28">
      <t>ゾウカ</t>
    </rPh>
    <rPh sb="30" eb="31">
      <t>イマ</t>
    </rPh>
    <rPh sb="33" eb="35">
      <t>イジョウ</t>
    </rPh>
    <rPh sb="36" eb="39">
      <t>ドッカイリョク</t>
    </rPh>
    <rPh sb="40" eb="43">
      <t>ヒツヨウセイ</t>
    </rPh>
    <rPh sb="44" eb="46">
      <t>シテキ</t>
    </rPh>
    <phoneticPr fontId="2"/>
  </si>
  <si>
    <t>大学入学共通テスト問題作成方針には、「問題の分量は，試験時間に応じた適切なものとなるように配慮する。」また、「知識・技能や思考⼒・判断⼒・表現⼒等を適切に評価できるよう，出題科⽬の特質に応じた学習の過程を重視し，問題の構成や場⾯設定等を⼯夫する。」とあります。そのことについて伺います。</t>
    <phoneticPr fontId="2"/>
  </si>
  <si>
    <t>問題量や提示される資料、問題数などは適切であり、時間内に知識・技能や思考力・判断力・表現力等を活用して回答することができる</t>
    <rPh sb="0" eb="2">
      <t>モンダイ</t>
    </rPh>
    <rPh sb="2" eb="3">
      <t>リョウ</t>
    </rPh>
    <rPh sb="4" eb="6">
      <t>テイジ</t>
    </rPh>
    <rPh sb="9" eb="11">
      <t>シリョウ</t>
    </rPh>
    <rPh sb="12" eb="14">
      <t>モンダイ</t>
    </rPh>
    <rPh sb="14" eb="15">
      <t>スウ</t>
    </rPh>
    <rPh sb="18" eb="20">
      <t>テキセツ</t>
    </rPh>
    <rPh sb="24" eb="26">
      <t>ジカン</t>
    </rPh>
    <rPh sb="26" eb="27">
      <t>ナイ</t>
    </rPh>
    <rPh sb="28" eb="30">
      <t>チシキ</t>
    </rPh>
    <rPh sb="31" eb="33">
      <t>ギノウ</t>
    </rPh>
    <rPh sb="34" eb="37">
      <t>シコウリョク</t>
    </rPh>
    <rPh sb="38" eb="41">
      <t>ハンダンリョク</t>
    </rPh>
    <rPh sb="42" eb="45">
      <t>ヒョウゲンリョク</t>
    </rPh>
    <rPh sb="45" eb="46">
      <t>トウ</t>
    </rPh>
    <rPh sb="47" eb="49">
      <t>カツヨウ</t>
    </rPh>
    <rPh sb="51" eb="53">
      <t>カイトウ</t>
    </rPh>
    <phoneticPr fontId="2"/>
  </si>
  <si>
    <t>問題量や提示される資料、問題数などが多く、時間内に知識・技能や思考力・判断力・表現力等を活用して回答することに課題があり、深い思考より処理能力が評価される恐れがある</t>
    <rPh sb="0" eb="2">
      <t>モンダイ</t>
    </rPh>
    <rPh sb="2" eb="3">
      <t>リョウ</t>
    </rPh>
    <rPh sb="4" eb="6">
      <t>テイジ</t>
    </rPh>
    <rPh sb="9" eb="11">
      <t>シリョウ</t>
    </rPh>
    <rPh sb="12" eb="14">
      <t>モンダイ</t>
    </rPh>
    <rPh sb="14" eb="15">
      <t>スウ</t>
    </rPh>
    <rPh sb="18" eb="19">
      <t>オオ</t>
    </rPh>
    <rPh sb="21" eb="23">
      <t>ジカン</t>
    </rPh>
    <rPh sb="23" eb="24">
      <t>ナイ</t>
    </rPh>
    <rPh sb="25" eb="27">
      <t>チシキ</t>
    </rPh>
    <rPh sb="28" eb="30">
      <t>ギノウ</t>
    </rPh>
    <rPh sb="31" eb="34">
      <t>シコウリョク</t>
    </rPh>
    <rPh sb="35" eb="38">
      <t>ハンダンリョク</t>
    </rPh>
    <rPh sb="39" eb="42">
      <t>ヒョウゲンリョク</t>
    </rPh>
    <rPh sb="42" eb="43">
      <t>トウ</t>
    </rPh>
    <rPh sb="44" eb="46">
      <t>カツヨウ</t>
    </rPh>
    <rPh sb="48" eb="50">
      <t>カイトウ</t>
    </rPh>
    <rPh sb="55" eb="57">
      <t>カダイ</t>
    </rPh>
    <rPh sb="61" eb="62">
      <t>フカ</t>
    </rPh>
    <rPh sb="63" eb="65">
      <t>シコウ</t>
    </rPh>
    <rPh sb="67" eb="69">
      <t>ショリ</t>
    </rPh>
    <rPh sb="69" eb="71">
      <t>ノウリョク</t>
    </rPh>
    <rPh sb="72" eb="74">
      <t>ヒョウカ</t>
    </rPh>
    <rPh sb="77" eb="78">
      <t>オソ</t>
    </rPh>
    <phoneticPr fontId="2"/>
  </si>
  <si>
    <t>最近オンライン試験等も含め様々な種類の英語の民間資格・検定試験が導入されるなど新しい動きもみられますが、「大学入試のあり方に関する検討会議」の議論を踏まえ、改めて大学入学共通テストの枠組みで英語の民間資格・検定試験を導入することについてどのようにお考えですか。</t>
    <rPh sb="0" eb="2">
      <t>サイキン</t>
    </rPh>
    <rPh sb="7" eb="9">
      <t>シケン</t>
    </rPh>
    <rPh sb="9" eb="10">
      <t>トウ</t>
    </rPh>
    <rPh sb="11" eb="12">
      <t>フク</t>
    </rPh>
    <rPh sb="13" eb="15">
      <t>サマザマ</t>
    </rPh>
    <rPh sb="16" eb="18">
      <t>シュルイ</t>
    </rPh>
    <rPh sb="32" eb="34">
      <t>ドウニュウ</t>
    </rPh>
    <rPh sb="39" eb="40">
      <t>アタラ</t>
    </rPh>
    <rPh sb="42" eb="43">
      <t>ウゴ</t>
    </rPh>
    <phoneticPr fontId="2"/>
  </si>
  <si>
    <t>昨年３月に大学入試センターから、「平成30年告示高等学校学習指導要領に対応した令和７年度大学入学共通テストからの出題教科・科目について」が示されました。また、令和７年度に各大学がどのような入試科目を課すのかについて、２年前予告ルールがあり、新学習指導要領で学ぶ高校１年生が、高校２年生になるにあたり、選択科目を決定する際に必要な情報でありましたが、周知されている大学がある一方で、未だ発表されていない大学があります。このことについてお伺いします</t>
    <rPh sb="0" eb="2">
      <t>サクネン</t>
    </rPh>
    <rPh sb="79" eb="81">
      <t>レイワ</t>
    </rPh>
    <rPh sb="82" eb="84">
      <t>ネンド</t>
    </rPh>
    <rPh sb="85" eb="86">
      <t>カク</t>
    </rPh>
    <rPh sb="130" eb="132">
      <t>コウコウ</t>
    </rPh>
    <rPh sb="133" eb="135">
      <t>ネンセイ</t>
    </rPh>
    <rPh sb="137" eb="139">
      <t>コウコウ</t>
    </rPh>
    <rPh sb="150" eb="152">
      <t>センタク</t>
    </rPh>
    <rPh sb="152" eb="154">
      <t>カモク</t>
    </rPh>
    <rPh sb="174" eb="176">
      <t>シュウチ</t>
    </rPh>
    <rPh sb="181" eb="183">
      <t>ダイガク</t>
    </rPh>
    <rPh sb="186" eb="188">
      <t>イッポウ</t>
    </rPh>
    <rPh sb="190" eb="191">
      <t>イマ</t>
    </rPh>
    <rPh sb="192" eb="194">
      <t>ハッピョウ</t>
    </rPh>
    <rPh sb="200" eb="202">
      <t>ダイガク</t>
    </rPh>
    <phoneticPr fontId="2"/>
  </si>
  <si>
    <t>各大学がどのような入試科目を課すのかについては新学習指導要領で学ぶ高校２年生や高校３年生が、選択科目を決定する際に必要な情報となります。このことについて伺います</t>
    <rPh sb="39" eb="41">
      <t>コウコウ</t>
    </rPh>
    <rPh sb="42" eb="44">
      <t>ネンセイ</t>
    </rPh>
    <phoneticPr fontId="2"/>
  </si>
  <si>
    <t>各大学がどのような入試科目を課すのかについて、速やかに公表してほしい</t>
    <rPh sb="0" eb="3">
      <t>カクダイガク</t>
    </rPh>
    <rPh sb="9" eb="11">
      <t>ニュウシ</t>
    </rPh>
    <rPh sb="11" eb="13">
      <t>カモク</t>
    </rPh>
    <rPh sb="14" eb="15">
      <t>カ</t>
    </rPh>
    <rPh sb="23" eb="24">
      <t>スミ</t>
    </rPh>
    <rPh sb="27" eb="29">
      <t>コウヒョウ</t>
    </rPh>
    <phoneticPr fontId="2"/>
  </si>
  <si>
    <t>⑧</t>
    <phoneticPr fontId="2"/>
  </si>
  <si>
    <t>新課程と旧課程では学習内容が異なり、何らかの配慮が必要である</t>
    <rPh sb="0" eb="3">
      <t>シンカテイ</t>
    </rPh>
    <rPh sb="4" eb="7">
      <t>キュウカテイ</t>
    </rPh>
    <rPh sb="9" eb="11">
      <t>ガクシュウ</t>
    </rPh>
    <rPh sb="11" eb="13">
      <t>ナイヨウ</t>
    </rPh>
    <rPh sb="14" eb="15">
      <t>コト</t>
    </rPh>
    <rPh sb="18" eb="19">
      <t>ナン</t>
    </rPh>
    <rPh sb="22" eb="24">
      <t>ハイリョ</t>
    </rPh>
    <rPh sb="25" eb="27">
      <t>ヒツヨウ</t>
    </rPh>
    <phoneticPr fontId="2"/>
  </si>
  <si>
    <r>
      <t>大学入学テストに『情報』が追加されることについて、各学校ではどのように対応していますか</t>
    </r>
    <r>
      <rPr>
        <b/>
        <sz val="10"/>
        <color theme="1"/>
        <rFont val="ＭＳ Ｐゴシック"/>
        <family val="3"/>
        <charset val="128"/>
        <scheme val="minor"/>
      </rPr>
      <t>（複数回答可）</t>
    </r>
    <rPh sb="0" eb="2">
      <t>ダイガク</t>
    </rPh>
    <rPh sb="2" eb="4">
      <t>ニュウガク</t>
    </rPh>
    <rPh sb="13" eb="15">
      <t>ツイカ</t>
    </rPh>
    <rPh sb="25" eb="28">
      <t>カクガッコウ</t>
    </rPh>
    <rPh sb="35" eb="37">
      <t>タイオウ</t>
    </rPh>
    <phoneticPr fontId="2"/>
  </si>
  <si>
    <t>特に行っていない</t>
    <rPh sb="0" eb="1">
      <t>トク</t>
    </rPh>
    <rPh sb="2" eb="3">
      <t>オコナ</t>
    </rPh>
    <phoneticPr fontId="2"/>
  </si>
  <si>
    <t>必履修科目「情報」の中で大学入学テスト対策を行っている、もしくは行う予定である</t>
    <rPh sb="10" eb="11">
      <t>ナカ</t>
    </rPh>
    <rPh sb="12" eb="14">
      <t>ダイガク</t>
    </rPh>
    <rPh sb="14" eb="16">
      <t>ニュウガク</t>
    </rPh>
    <rPh sb="19" eb="21">
      <t>タイサク</t>
    </rPh>
    <rPh sb="22" eb="23">
      <t>オコナ</t>
    </rPh>
    <rPh sb="32" eb="33">
      <t>オコナ</t>
    </rPh>
    <rPh sb="34" eb="36">
      <t>ヨテイ</t>
    </rPh>
    <phoneticPr fontId="2"/>
  </si>
  <si>
    <t xml:space="preserve">選択科目の中で大学入学テスト対策を行っている、もしくは行う予定である
</t>
    <rPh sb="0" eb="2">
      <t>センタク</t>
    </rPh>
    <rPh sb="2" eb="4">
      <t>カモク</t>
    </rPh>
    <rPh sb="5" eb="6">
      <t>ナカ</t>
    </rPh>
    <phoneticPr fontId="2"/>
  </si>
  <si>
    <t xml:space="preserve">講習や補習の中で大学入学テスト対策を行っている、もしくは行う予定である
</t>
    <rPh sb="0" eb="2">
      <t>コウシュウ</t>
    </rPh>
    <rPh sb="3" eb="5">
      <t>ホシュウ</t>
    </rPh>
    <rPh sb="6" eb="7">
      <t>ナカ</t>
    </rPh>
    <phoneticPr fontId="2"/>
  </si>
  <si>
    <t>これまで履修していなかった文科系の生徒等が履修可能となるよう教育課程を編成したいが、全体の単位数が足らず教育課程以外での対応を行っている、もしくは行う予定である</t>
    <rPh sb="52" eb="54">
      <t>キョウイク</t>
    </rPh>
    <rPh sb="54" eb="56">
      <t>カテイ</t>
    </rPh>
    <rPh sb="56" eb="58">
      <t>イガイ</t>
    </rPh>
    <rPh sb="60" eb="62">
      <t>タイオウ</t>
    </rPh>
    <rPh sb="63" eb="64">
      <t>オコナ</t>
    </rPh>
    <rPh sb="73" eb="74">
      <t>オコナ</t>
    </rPh>
    <rPh sb="75" eb="77">
      <t>ヨテイ</t>
    </rPh>
    <phoneticPr fontId="2"/>
  </si>
  <si>
    <t>これまで履修していなかった文科系の生徒等が履修可能となるよう教育課程を編成した、もしくは今後変更する予定である</t>
    <rPh sb="50" eb="52">
      <t>ヨテイ</t>
    </rPh>
    <phoneticPr fontId="2"/>
  </si>
  <si>
    <t>総合型選抜、学校推薦型選抜において、各大学が実施する評価方法等（小論文、プレゼンテーション、口頭試問、実技、各教科・科目に係るテストなど）又は「大学入学共通テスト」の少なくともいずれか一つの活用を必須化されたことについてお伺いします。</t>
    <phoneticPr fontId="2"/>
  </si>
  <si>
    <t>とても評価できる</t>
    <phoneticPr fontId="2"/>
  </si>
  <si>
    <t>ある程度評価できる</t>
    <phoneticPr fontId="2"/>
  </si>
  <si>
    <t>あまり評価できない</t>
    <phoneticPr fontId="2"/>
  </si>
  <si>
    <t>まったく評価できない</t>
    <phoneticPr fontId="2"/>
  </si>
  <si>
    <t>小論文、プレゼンテーション、集団討論、面接など選抜方法の多様化に対する高等学校の指導の状況についてお伺いします。</t>
    <phoneticPr fontId="2"/>
  </si>
  <si>
    <t>十分対応できている</t>
    <phoneticPr fontId="2"/>
  </si>
  <si>
    <t>ある程度対応できている</t>
    <phoneticPr fontId="2"/>
  </si>
  <si>
    <t>あまり対応できていない</t>
    <phoneticPr fontId="2"/>
  </si>
  <si>
    <t>ほとんど対応できていない</t>
    <phoneticPr fontId="2"/>
  </si>
  <si>
    <t>対応する必要性を感じない</t>
    <phoneticPr fontId="2"/>
  </si>
  <si>
    <t>ｆ</t>
    <phoneticPr fontId="2"/>
  </si>
  <si>
    <t>ｇ</t>
    <phoneticPr fontId="2"/>
  </si>
  <si>
    <t>生徒の学びが主体的・対話的で深い学びになっている</t>
    <phoneticPr fontId="2"/>
  </si>
  <si>
    <t>生徒に思考力や表現力、自ら課題を発見する力などが身についている</t>
    <phoneticPr fontId="2"/>
  </si>
  <si>
    <t>教科等の指導法が改善されている</t>
    <phoneticPr fontId="2"/>
  </si>
  <si>
    <t>教員間の連携や協働が促進している</t>
    <phoneticPr fontId="2"/>
  </si>
  <si>
    <t>新たな指導内容や教材・教具等が開発、導入されている</t>
    <rPh sb="18" eb="20">
      <t>ドウニュウ</t>
    </rPh>
    <phoneticPr fontId="2"/>
  </si>
  <si>
    <t>外部人材や外部組織の活用・連携等が促進している</t>
    <phoneticPr fontId="2"/>
  </si>
  <si>
    <t>特に変化は感じない</t>
    <phoneticPr fontId="2"/>
  </si>
  <si>
    <t>保護者等への説明や保護者からの要望を受ける機会が増えている</t>
    <phoneticPr fontId="2"/>
  </si>
  <si>
    <t>大学入学者選抜では、学力の三要素を多面的・総合的に評価することが求められています。このことについて伺います。</t>
    <phoneticPr fontId="2"/>
  </si>
  <si>
    <r>
      <t>学力の三要素を多面的・総合的に評価するための、生徒の特長や個性、多様な学習や活動を記録する環境の整備としてどのようなことを予定または行っていますか。</t>
    </r>
    <r>
      <rPr>
        <b/>
        <sz val="10"/>
        <rFont val="ＭＳ Ｐゴシック"/>
        <family val="3"/>
        <charset val="128"/>
        <scheme val="minor"/>
      </rPr>
      <t>（複数回答可）</t>
    </r>
    <phoneticPr fontId="2"/>
  </si>
  <si>
    <r>
      <t>新しい大学入学者選抜が導入されたことによる高等学校教育への変化についてお伺いします。</t>
    </r>
    <r>
      <rPr>
        <b/>
        <sz val="10"/>
        <color theme="1"/>
        <rFont val="ＭＳ Ｐゴシック"/>
        <family val="3"/>
        <charset val="128"/>
        <scheme val="minor"/>
      </rPr>
      <t>（複数回答可）</t>
    </r>
    <phoneticPr fontId="2"/>
  </si>
  <si>
    <r>
      <t>学力の三要素を多面的・総合的に評価するための、生徒の特長や個性、多様な学習や活動を記録するポートフォリオをどのように活用していますか。</t>
    </r>
    <r>
      <rPr>
        <b/>
        <sz val="10"/>
        <color theme="1"/>
        <rFont val="ＭＳ Ｐゴシック"/>
        <family val="3"/>
        <charset val="128"/>
        <scheme val="minor"/>
      </rPr>
      <t>（複数回答可）</t>
    </r>
    <phoneticPr fontId="2"/>
  </si>
  <si>
    <t>大学入学者選抜の総合型選抜に提出するために活用している</t>
    <phoneticPr fontId="2"/>
  </si>
  <si>
    <t>生徒が自身の学習を振り返ったり計画を立てたりするために活用している</t>
    <phoneticPr fontId="2"/>
  </si>
  <si>
    <t>生徒が総合的な探究の時間や課題研究などの学習に取り組む際の指導に活用している</t>
    <phoneticPr fontId="2"/>
  </si>
  <si>
    <t>教員が自身の指導記録や指導改善に役立てるために活用している</t>
    <phoneticPr fontId="2"/>
  </si>
  <si>
    <t>教員が学習評価に役立てるために活用している</t>
    <phoneticPr fontId="2"/>
  </si>
  <si>
    <t>学校としては特に活用していない</t>
    <phoneticPr fontId="2"/>
  </si>
  <si>
    <t>ポートフォリオを整備していない</t>
    <phoneticPr fontId="2"/>
  </si>
  <si>
    <t>調査書以外の大学が求める様式等への記載も含め、可能な限り高等学校が証明するのがよい</t>
    <phoneticPr fontId="2"/>
  </si>
  <si>
    <t>調査書に記載した事項についてのみ高等学校が証明するのがよい</t>
    <phoneticPr fontId="2"/>
  </si>
  <si>
    <t>大学が必要な情報は、大学自らが受験生から直接確認するのがよい</t>
    <phoneticPr fontId="2"/>
  </si>
  <si>
    <t>各大学の判断において、自由に活用するのがよい</t>
    <phoneticPr fontId="2"/>
  </si>
  <si>
    <t>公平・公正性の確保や格差解消のために、何らかのルールを設けるのがよい</t>
    <phoneticPr fontId="2"/>
  </si>
  <si>
    <t>公平・公正性の確保や格差解消の見通しが立たないため、学力検査の得点を主とするのがよい</t>
    <phoneticPr fontId="2"/>
  </si>
  <si>
    <t>家庭の経済力による教育機会の格差</t>
    <phoneticPr fontId="2"/>
  </si>
  <si>
    <t>家庭環境等経済力以外による教育機会の格差</t>
    <phoneticPr fontId="2"/>
  </si>
  <si>
    <t>在籍する学校の教育力や環境による教育機会の格差</t>
    <phoneticPr fontId="2"/>
  </si>
  <si>
    <t>居住する地域による教育機会の格差</t>
    <phoneticPr fontId="2"/>
  </si>
  <si>
    <t>教育機会の格差は生じない</t>
    <phoneticPr fontId="2"/>
  </si>
  <si>
    <t>大学側が公平に活用できるか疑問である</t>
    <phoneticPr fontId="2"/>
  </si>
  <si>
    <t>活用方法について大学側が明確な基準を示す必要がある</t>
    <phoneticPr fontId="2"/>
  </si>
  <si>
    <t>地域や家庭、学校間で格差が生じる懸念がある</t>
    <phoneticPr fontId="2"/>
  </si>
  <si>
    <t>そもそも評価において高校側の教員の業務量が増えることが課題である</t>
    <phoneticPr fontId="2"/>
  </si>
  <si>
    <t>特に課題はない（多面的・総合的評価の導入に賛成である）</t>
    <phoneticPr fontId="2"/>
  </si>
  <si>
    <t>令和４年度入学生の調査書に「観点別評価」を記載することについて、ご意見を伺います。</t>
    <phoneticPr fontId="2"/>
  </si>
  <si>
    <t>大学側の意向に関わらず記載は必要である</t>
    <phoneticPr fontId="2"/>
  </si>
  <si>
    <t>大学側が必要とするならば記載は必要である</t>
    <phoneticPr fontId="2"/>
  </si>
  <si>
    <t>記載することに必要性をあまり感じない</t>
    <phoneticPr fontId="2"/>
  </si>
  <si>
    <t>ａ</t>
    <phoneticPr fontId="2"/>
  </si>
  <si>
    <r>
      <t>⑦で「ａ」「ｂ」と回答した方に伺います。観点別評価の活用について、大学側に期待することをお伺いします。</t>
    </r>
    <r>
      <rPr>
        <b/>
        <sz val="10"/>
        <color theme="1"/>
        <rFont val="ＭＳ Ｐゴシック"/>
        <family val="3"/>
        <charset val="128"/>
        <scheme val="minor"/>
      </rPr>
      <t>（複数回答可）</t>
    </r>
    <phoneticPr fontId="2"/>
  </si>
  <si>
    <t>大学のアドミッションポリシーに応じた観点の重点化</t>
    <phoneticPr fontId="2"/>
  </si>
  <si>
    <t>生徒の多面的な学習状況に応じた観点別評価を加味した選抜（加点）</t>
    <phoneticPr fontId="2"/>
  </si>
  <si>
    <t>評定ではなく観点別評価を重視した選抜</t>
    <phoneticPr fontId="2"/>
  </si>
  <si>
    <t>大学入学後の教育活動での活用</t>
    <phoneticPr fontId="2"/>
  </si>
  <si>
    <t>⑨</t>
    <phoneticPr fontId="2"/>
  </si>
  <si>
    <r>
      <t>⑦で「ｄ」と回答した方にお伺いします。観点別評価を記載する必要がないと考える理由は何ですか。</t>
    </r>
    <r>
      <rPr>
        <b/>
        <sz val="10"/>
        <color theme="1"/>
        <rFont val="ＭＳ Ｐゴシック"/>
        <family val="3"/>
        <charset val="128"/>
        <scheme val="minor"/>
      </rPr>
      <t>（複数回答可）</t>
    </r>
    <phoneticPr fontId="2"/>
  </si>
  <si>
    <t>大学側が評価を適正に活用できるか疑問であるから</t>
    <phoneticPr fontId="2"/>
  </si>
  <si>
    <t>大学側が入試で活用することが疑問であるから</t>
    <phoneticPr fontId="2"/>
  </si>
  <si>
    <t>居住地域や在籍する学校間で格差が生じるから</t>
    <phoneticPr fontId="2"/>
  </si>
  <si>
    <t>高校側の教員の業務量が増えるから</t>
    <phoneticPr fontId="2"/>
  </si>
  <si>
    <t>新型コロナウイルス感染症が感染症法上５類感染症に変更されたことを受けて、試験期日及び試験実施上の配慮等について伺います。</t>
    <phoneticPr fontId="2"/>
  </si>
  <si>
    <t>令和４、５年度の大学入学共通テストでは、追試験会場を全４７都道府県に設置しました。令和６年度の大学入学共通テストの追試験会場についてお伺いします。</t>
    <phoneticPr fontId="2"/>
  </si>
  <si>
    <t>引き続き全４７都道府県に追試会場を設けるのがよい</t>
    <phoneticPr fontId="2"/>
  </si>
  <si>
    <t>今後の感染状況が変化する恐れがあり、６つ程度のブロックごとに試験会場を設置するなどなど、受験生に配慮した追試会場を設ける必要がある</t>
    <rPh sb="8" eb="10">
      <t>ヘンカ</t>
    </rPh>
    <rPh sb="12" eb="13">
      <t>オソ</t>
    </rPh>
    <rPh sb="20" eb="22">
      <t>テイド</t>
    </rPh>
    <rPh sb="35" eb="37">
      <t>セッチ</t>
    </rPh>
    <rPh sb="44" eb="47">
      <t>ジュケンセイ</t>
    </rPh>
    <rPh sb="48" eb="50">
      <t>ハイリョ</t>
    </rPh>
    <phoneticPr fontId="2"/>
  </si>
  <si>
    <t>わからない（判断できない）</t>
    <rPh sb="6" eb="8">
      <t>ハンダン</t>
    </rPh>
    <phoneticPr fontId="2"/>
  </si>
  <si>
    <t>新型コロナウイルス感染症の対策を契機に、総合型選抜や学校推薦型選抜においてオンライン入試等が拡大しています。このことにおける高等学校側の協力体制等の在り方についてお伺いします。</t>
    <phoneticPr fontId="2"/>
  </si>
  <si>
    <t>大学側から依頼があれば、高等学校の施設・設備を使用させている、もしくはさせてもよい</t>
    <phoneticPr fontId="2"/>
  </si>
  <si>
    <t>学校推薦型選抜の場合など、入試方法等により個別に判断して高等学校の施設・設備を使用させている、もしくはさせてもよい</t>
    <phoneticPr fontId="2"/>
  </si>
  <si>
    <t>オンライン入試等そのものに懸念があるため高等学校の施設・設備は使用させることはできない</t>
    <phoneticPr fontId="2"/>
  </si>
  <si>
    <t>個別の大学の入試に高等学校の施設・設備を使用させることは望ましくないので使用させることはできない</t>
    <phoneticPr fontId="2"/>
  </si>
  <si>
    <t>通信環境が整わない生徒がいる場合に、高等学校の施設・設備を使用させている</t>
    <phoneticPr fontId="2"/>
  </si>
  <si>
    <t>その他、試験期日及び試験実施上の配慮等が新たな形に変更されていくことについて、高等学校側としての意見がありましたらご記入ください。</t>
    <phoneticPr fontId="2"/>
  </si>
  <si>
    <t>オンライン入試の課題についてお伺いします。</t>
    <phoneticPr fontId="2"/>
  </si>
  <si>
    <t>高校側、特に指導する教員の負担が重い</t>
    <phoneticPr fontId="2"/>
  </si>
  <si>
    <t>通信トラブル時の責任の所在が不明確である</t>
    <phoneticPr fontId="2"/>
  </si>
  <si>
    <t>大学側が一定の基準を設けて実施するべきである</t>
    <phoneticPr fontId="2"/>
  </si>
  <si>
    <t>高等学校以外の会場を大学側が準備するべきである</t>
    <phoneticPr fontId="2"/>
  </si>
  <si>
    <t>令和５年度の大学入試実施要項に、一般選抜のほか、各大学の判断により、入学者の多様性を確保する観点から、多様な入学者の選抜を工夫することが望ましい旨が記載されました。このことについて伺います。</t>
    <phoneticPr fontId="2"/>
  </si>
  <si>
    <r>
      <t>大学入試において入学者枠をより広げるべきとお考えのものをお答えください。</t>
    </r>
    <r>
      <rPr>
        <b/>
        <sz val="10"/>
        <color theme="1"/>
        <rFont val="ＭＳ Ｐゴシック"/>
        <family val="3"/>
        <charset val="128"/>
        <scheme val="minor"/>
      </rPr>
      <t>(複数回答可)</t>
    </r>
    <phoneticPr fontId="2"/>
  </si>
  <si>
    <t>専門学科・総合学科卒業生</t>
    <phoneticPr fontId="2"/>
  </si>
  <si>
    <t>海外帰国生徒</t>
    <rPh sb="0" eb="2">
      <t>カイガイ</t>
    </rPh>
    <phoneticPr fontId="2"/>
  </si>
  <si>
    <t>社会人</t>
    <phoneticPr fontId="2"/>
  </si>
  <si>
    <t>家庭環境、居住地域、国籍、性別等の要因により進学機会の確保に困難があると認められる者</t>
    <phoneticPr fontId="2"/>
  </si>
  <si>
    <t>理工系分野における女子</t>
    <phoneticPr fontId="2"/>
  </si>
  <si>
    <t>入学者の多様性を確保する観点から、多様な入学者選抜を工夫することについての御意見をご記入ください。</t>
    <phoneticPr fontId="2"/>
  </si>
  <si>
    <r>
      <t>一般選抜で生徒の主体的活動等の記載が始まったことも踏まえ、大学入試における多面的・総合的な評価についてのご意見をお伺いします。</t>
    </r>
    <r>
      <rPr>
        <b/>
        <sz val="10"/>
        <color theme="1"/>
        <rFont val="ＭＳ Ｐゴシック"/>
        <family val="3"/>
        <charset val="128"/>
        <scheme val="minor"/>
      </rPr>
      <t>（複数回答可）</t>
    </r>
    <rPh sb="57" eb="58">
      <t>ウカガ</t>
    </rPh>
    <phoneticPr fontId="2"/>
  </si>
  <si>
    <t>08</t>
    <phoneticPr fontId="2"/>
  </si>
  <si>
    <t>03</t>
    <phoneticPr fontId="2"/>
  </si>
  <si>
    <t>③</t>
    <phoneticPr fontId="2"/>
  </si>
  <si>
    <t>09</t>
    <phoneticPr fontId="2"/>
  </si>
  <si>
    <t>ｅを選ばないで記述</t>
    <rPh sb="2" eb="3">
      <t>エラ</t>
    </rPh>
    <rPh sb="7" eb="9">
      <t>キジュツ</t>
    </rPh>
    <phoneticPr fontId="2"/>
  </si>
  <si>
    <t>ｈ</t>
    <phoneticPr fontId="2"/>
  </si>
  <si>
    <t>ｉ　を選ばないで記述</t>
    <rPh sb="3" eb="4">
      <t>エラ</t>
    </rPh>
    <rPh sb="8" eb="10">
      <t>キジュツ</t>
    </rPh>
    <phoneticPr fontId="2"/>
  </si>
  <si>
    <t>ｆ</t>
    <phoneticPr fontId="2"/>
  </si>
  <si>
    <t>ｇ</t>
    <phoneticPr fontId="2"/>
  </si>
  <si>
    <t>ｆ　を選ばないで記述</t>
    <rPh sb="3" eb="4">
      <t>エラ</t>
    </rPh>
    <rPh sb="8" eb="10">
      <t>キジュツ</t>
    </rPh>
    <phoneticPr fontId="2"/>
  </si>
  <si>
    <t>ｅ　を選ばないで記述</t>
    <rPh sb="3" eb="4">
      <t>エラ</t>
    </rPh>
    <rPh sb="8" eb="10">
      <t>キジュツ</t>
    </rPh>
    <phoneticPr fontId="2"/>
  </si>
  <si>
    <t>学校設置者</t>
    <rPh sb="0" eb="2">
      <t>ガッコウ</t>
    </rPh>
    <rPh sb="2" eb="4">
      <t>セッチ</t>
    </rPh>
    <rPh sb="4" eb="5">
      <t>シャ</t>
    </rPh>
    <phoneticPr fontId="2"/>
  </si>
  <si>
    <t>国立</t>
    <rPh sb="0" eb="2">
      <t>コクリツ</t>
    </rPh>
    <phoneticPr fontId="2"/>
  </si>
  <si>
    <t>公立</t>
    <rPh sb="0" eb="2">
      <t>コウリツ</t>
    </rPh>
    <phoneticPr fontId="2"/>
  </si>
  <si>
    <t>私立</t>
    <rPh sb="0" eb="2">
      <t>シリツ</t>
    </rPh>
    <phoneticPr fontId="2"/>
  </si>
  <si>
    <t>株式会社立</t>
    <rPh sb="0" eb="4">
      <t>カブシキガイシャ</t>
    </rPh>
    <rPh sb="4" eb="5">
      <t>リツ</t>
    </rPh>
    <phoneticPr fontId="2"/>
  </si>
  <si>
    <t>学校設置者をプルダウンから選択してください</t>
    <rPh sb="0" eb="2">
      <t>ガッコウ</t>
    </rPh>
    <rPh sb="2" eb="5">
      <t>セッチシャ</t>
    </rPh>
    <rPh sb="13" eb="15">
      <t>センタク</t>
    </rPh>
    <phoneticPr fontId="2"/>
  </si>
  <si>
    <t>設置者</t>
    <rPh sb="0" eb="3">
      <t>セッチシャ</t>
    </rPh>
    <phoneticPr fontId="25"/>
  </si>
  <si>
    <t>令和５年　大学入試対策委員会　調査　回答シート</t>
    <rPh sb="0" eb="1">
      <t>レイ</t>
    </rPh>
    <rPh sb="1" eb="2">
      <t>ワ</t>
    </rPh>
    <rPh sb="3" eb="4">
      <t>ネン</t>
    </rPh>
    <rPh sb="5" eb="14">
      <t>ダイガクニュウシタイサクイインカイ</t>
    </rPh>
    <rPh sb="15" eb="17">
      <t>チョウサ</t>
    </rPh>
    <rPh sb="18" eb="20">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</si>
</sst>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b/>
      <sz val="16"/>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
      <color theme="1"/>
      <name val="ＭＳ 明朝"/>
      <family val="1"/>
      <charset val="128"/>
    </font>
    <font>
      <sz val="10"/>
      <color rgb="FF000000"/>
      <name val="ＭＳ ゴシック"/>
      <family val="3"/>
      <charset val="128"/>
    </font>
    <font>
      <sz val="9"/>
      <color theme="1"/>
      <name val="ＭＳ ゴシック"/>
      <family val="3"/>
      <charset val="128"/>
    </font>
    <font>
      <b/>
      <sz val="14"/>
      <color theme="1"/>
      <name val="ＭＳ Ｐゴシック"/>
      <family val="3"/>
      <charset val="128"/>
      <scheme val="minor"/>
    </font>
    <font>
      <sz val="9"/>
      <color theme="1"/>
      <name val="ＭＳ Ｐ明朝"/>
      <family val="1"/>
      <charset val="128"/>
    </font>
    <font>
      <sz val="10"/>
      <color theme="0"/>
      <name val="ＭＳ Ｐゴシック"/>
      <family val="2"/>
      <charset val="128"/>
      <scheme val="minor"/>
    </font>
    <font>
      <sz val="9"/>
      <color theme="1"/>
      <name val="ＭＳ 明朝"/>
      <family val="1"/>
      <charset val="128"/>
    </font>
    <font>
      <sz val="10"/>
      <color theme="1"/>
      <name val="ＭＳ Ｐ明朝"/>
      <family val="1"/>
      <charset val="128"/>
    </font>
    <font>
      <sz val="9"/>
      <color rgb="FFFF0000"/>
      <name val="ＭＳ Ｐ明朝"/>
      <family val="1"/>
      <charset val="128"/>
    </font>
    <font>
      <sz val="12"/>
      <color theme="1"/>
      <name val="ＭＳ 明朝"/>
      <family val="1"/>
      <charset val="128"/>
    </font>
    <font>
      <sz val="8"/>
      <color theme="1"/>
      <name val="ＭＳ Ｐゴシック"/>
      <family val="2"/>
      <charset val="128"/>
      <scheme val="minor"/>
    </font>
    <font>
      <b/>
      <sz val="10"/>
      <color theme="1"/>
      <name val="ＭＳ Ｐゴシック"/>
      <family val="3"/>
      <charset val="128"/>
      <scheme val="minor"/>
    </font>
    <font>
      <sz val="6"/>
      <name val="ＭＳ Ｐゴシック"/>
      <family val="3"/>
      <charset val="128"/>
    </font>
    <font>
      <sz val="10"/>
      <name val="ＭＳ Ｐゴシック"/>
      <family val="3"/>
      <charset val="128"/>
    </font>
    <font>
      <sz val="8"/>
      <color theme="1"/>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10"/>
      <color rgb="FFFF0000"/>
      <name val="ＭＳ ゴシック"/>
      <family val="3"/>
      <charset val="128"/>
    </font>
    <font>
      <sz val="10"/>
      <color rgb="FFFF0000"/>
      <name val="ＭＳ Ｐゴシック"/>
      <family val="2"/>
      <charset val="128"/>
      <scheme val="minor"/>
    </font>
    <font>
      <sz val="10"/>
      <name val="ＭＳ ゴシック"/>
      <family val="3"/>
      <charset val="128"/>
    </font>
    <font>
      <sz val="9"/>
      <name val="ＭＳ Ｐ明朝"/>
      <family val="1"/>
      <charset val="128"/>
    </font>
    <font>
      <sz val="10"/>
      <name val="ＭＳ Ｐゴシック"/>
      <family val="2"/>
      <charset val="128"/>
      <scheme val="minor"/>
    </font>
    <font>
      <sz val="9"/>
      <name val="ＭＳ Ｐゴシック"/>
      <family val="2"/>
      <charset val="128"/>
      <scheme val="minor"/>
    </font>
    <font>
      <b/>
      <sz val="10"/>
      <name val="ＭＳ Ｐゴシック"/>
      <family val="3"/>
      <charset val="128"/>
      <scheme val="minor"/>
    </font>
    <font>
      <sz val="10"/>
      <name val="ＭＳ Ｐゴシック"/>
      <family val="3"/>
      <charset val="128"/>
      <scheme val="minor"/>
    </font>
    <font>
      <sz val="10"/>
      <color rgb="FFFF0000"/>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3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57">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5"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5" fillId="0" borderId="0" xfId="0" quotePrefix="1" applyFont="1" applyAlignment="1">
      <alignment vertical="top"/>
    </xf>
    <xf numFmtId="0" fontId="7" fillId="0" borderId="0" xfId="0" applyFont="1" applyAlignment="1">
      <alignment horizontal="left" vertical="top" wrapText="1"/>
    </xf>
    <xf numFmtId="0" fontId="15" fillId="0" borderId="0" xfId="0" applyFont="1" applyAlignment="1">
      <alignment horizontal="left" vertical="top"/>
    </xf>
    <xf numFmtId="0" fontId="12" fillId="0" borderId="0" xfId="0" applyFont="1" applyAlignment="1">
      <alignment horizontal="left" vertical="top"/>
    </xf>
    <xf numFmtId="0" fontId="14"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center" indent="2"/>
    </xf>
    <xf numFmtId="0" fontId="8" fillId="0" borderId="0" xfId="0" applyFont="1" applyAlignment="1">
      <alignment horizontal="left" vertical="center" indent="2"/>
    </xf>
    <xf numFmtId="0" fontId="11" fillId="0" borderId="0" xfId="0" applyFont="1" applyAlignment="1">
      <alignment horizontal="justify" vertical="center"/>
    </xf>
    <xf numFmtId="0" fontId="18" fillId="0" borderId="0" xfId="0" applyFont="1" applyAlignment="1">
      <alignment horizontal="left" vertical="center"/>
    </xf>
    <xf numFmtId="0" fontId="17" fillId="0" borderId="0" xfId="0" applyFont="1" applyAlignment="1">
      <alignment vertical="top" wrapText="1"/>
    </xf>
    <xf numFmtId="0" fontId="7" fillId="0" borderId="0" xfId="0" applyFont="1">
      <alignment vertical="center"/>
    </xf>
    <xf numFmtId="0" fontId="0" fillId="0" borderId="0" xfId="0" quotePrefix="1">
      <alignment vertical="center"/>
    </xf>
    <xf numFmtId="0" fontId="0" fillId="0" borderId="0" xfId="0" applyNumberFormat="1">
      <alignment vertical="center"/>
    </xf>
    <xf numFmtId="0" fontId="5" fillId="0" borderId="0" xfId="0" applyFont="1" applyAlignment="1">
      <alignment horizontal="right" vertical="center"/>
    </xf>
    <xf numFmtId="0" fontId="8" fillId="0" borderId="0" xfId="0" applyFont="1" applyAlignment="1">
      <alignment horizontal="center" vertical="center"/>
    </xf>
    <xf numFmtId="0" fontId="6" fillId="0" borderId="10" xfId="0" applyFont="1" applyBorder="1" applyAlignment="1">
      <alignment horizontal="center" vertical="center"/>
    </xf>
    <xf numFmtId="0" fontId="6" fillId="3" borderId="6"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7" fillId="0" borderId="0" xfId="0" applyFont="1" applyBorder="1" applyAlignment="1">
      <alignment vertical="top" wrapText="1"/>
    </xf>
    <xf numFmtId="0" fontId="6" fillId="0" borderId="13" xfId="0" applyFont="1" applyBorder="1" applyAlignment="1">
      <alignment horizontal="center" vertical="center"/>
    </xf>
    <xf numFmtId="0" fontId="6" fillId="0" borderId="9" xfId="0" applyFont="1" applyFill="1" applyBorder="1" applyAlignment="1">
      <alignment horizontal="center" vertical="center"/>
    </xf>
    <xf numFmtId="0" fontId="8" fillId="0" borderId="14"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16" xfId="0" applyFont="1" applyBorder="1" applyAlignment="1" applyProtection="1">
      <alignment horizontal="center" vertical="center" shrinkToFit="1"/>
    </xf>
    <xf numFmtId="0" fontId="17" fillId="0" borderId="0" xfId="0" applyFont="1" applyAlignment="1">
      <alignment horizontal="left" vertical="top" wrapText="1"/>
    </xf>
    <xf numFmtId="0" fontId="21" fillId="0" borderId="0" xfId="0" applyFont="1" applyAlignment="1">
      <alignment horizontal="left" vertical="top" wrapText="1"/>
    </xf>
    <xf numFmtId="0" fontId="6" fillId="4" borderId="10" xfId="0" applyFont="1" applyFill="1" applyBorder="1" applyAlignment="1">
      <alignment horizontal="center" vertical="center"/>
    </xf>
    <xf numFmtId="0" fontId="6" fillId="0" borderId="10" xfId="0" applyFont="1" applyFill="1" applyBorder="1" applyAlignment="1">
      <alignment horizontal="center" vertical="center"/>
    </xf>
    <xf numFmtId="0" fontId="17" fillId="0" borderId="0" xfId="0" applyFont="1" applyAlignment="1">
      <alignment horizontal="left" vertical="top" wrapText="1"/>
    </xf>
    <xf numFmtId="0" fontId="8" fillId="4" borderId="14" xfId="0" applyFont="1" applyFill="1" applyBorder="1" applyAlignment="1">
      <alignment horizontal="center" vertical="center"/>
    </xf>
    <xf numFmtId="0" fontId="8" fillId="0" borderId="15" xfId="0" applyFont="1" applyBorder="1" applyAlignment="1">
      <alignment horizontal="center" vertical="center"/>
    </xf>
    <xf numFmtId="0" fontId="8" fillId="4" borderId="15" xfId="0" applyFont="1" applyFill="1" applyBorder="1" applyAlignment="1">
      <alignment horizontal="center" vertical="center"/>
    </xf>
    <xf numFmtId="0" fontId="8" fillId="4" borderId="3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49" fontId="8" fillId="0" borderId="0" xfId="0" applyNumberFormat="1" applyFont="1">
      <alignment vertical="center"/>
    </xf>
    <xf numFmtId="0" fontId="21" fillId="0" borderId="0" xfId="0" applyFont="1" applyAlignment="1">
      <alignment horizontal="left" vertical="top" wrapText="1"/>
    </xf>
    <xf numFmtId="0" fontId="19" fillId="0" borderId="0" xfId="0" applyFont="1" applyAlignment="1">
      <alignment horizontal="left" vertical="top" wrapText="1"/>
    </xf>
    <xf numFmtId="0" fontId="17" fillId="0" borderId="0" xfId="0" applyFont="1" applyAlignment="1">
      <alignment horizontal="left" vertical="top" wrapText="1"/>
    </xf>
    <xf numFmtId="0" fontId="0" fillId="0" borderId="0" xfId="0" applyAlignment="1">
      <alignment horizontal="left" vertical="top" wrapText="1"/>
    </xf>
    <xf numFmtId="0" fontId="21" fillId="0" borderId="0" xfId="0" applyFont="1" applyAlignment="1">
      <alignment horizontal="left" vertical="top" wrapText="1"/>
    </xf>
    <xf numFmtId="0" fontId="31" fillId="0" borderId="0" xfId="0" applyFont="1" applyAlignment="1">
      <alignment horizontal="left" vertical="center"/>
    </xf>
    <xf numFmtId="0" fontId="30" fillId="0" borderId="0" xfId="0" applyFont="1" applyAlignment="1">
      <alignment horizontal="left" vertical="top"/>
    </xf>
    <xf numFmtId="0" fontId="32" fillId="0" borderId="0" xfId="0" applyFont="1" applyAlignment="1">
      <alignment horizontal="left" vertical="top"/>
    </xf>
    <xf numFmtId="0" fontId="35" fillId="0" borderId="0" xfId="0" applyFont="1" applyAlignment="1">
      <alignment horizontal="left" vertical="top" wrapText="1"/>
    </xf>
    <xf numFmtId="0" fontId="32" fillId="0" borderId="0" xfId="0" applyFont="1" applyAlignment="1">
      <alignment horizontal="left" vertical="center"/>
    </xf>
    <xf numFmtId="0" fontId="34" fillId="0" borderId="0" xfId="0" applyFont="1" applyAlignment="1">
      <alignment horizontal="left" vertical="center"/>
    </xf>
    <xf numFmtId="0" fontId="23" fillId="0" borderId="0" xfId="0" applyFont="1" applyFill="1" applyBorder="1" applyAlignment="1" applyProtection="1">
      <alignment horizontal="left" vertical="top" wrapText="1"/>
      <protection locked="0"/>
    </xf>
    <xf numFmtId="0" fontId="6" fillId="0" borderId="10" xfId="0" applyFont="1" applyFill="1" applyBorder="1" applyAlignment="1">
      <alignment horizontal="center" vertical="center"/>
    </xf>
    <xf numFmtId="0" fontId="16" fillId="3" borderId="1" xfId="0" applyFont="1" applyFill="1" applyBorder="1" applyAlignment="1" applyProtection="1">
      <alignment horizontal="center" vertical="center"/>
      <protection locked="0"/>
    </xf>
    <xf numFmtId="0" fontId="19" fillId="0" borderId="0" xfId="0" applyFont="1" applyAlignment="1">
      <alignment horizontal="left" vertical="top" wrapText="1"/>
    </xf>
    <xf numFmtId="49" fontId="6" fillId="0" borderId="0" xfId="0" applyNumberFormat="1" applyFont="1">
      <alignment vertical="center"/>
    </xf>
    <xf numFmtId="0" fontId="6" fillId="4" borderId="35" xfId="0" applyFont="1" applyFill="1" applyBorder="1" applyAlignment="1">
      <alignment horizontal="center" vertical="center"/>
    </xf>
    <xf numFmtId="0" fontId="8" fillId="0" borderId="0" xfId="0" applyFont="1" applyFill="1" applyAlignment="1">
      <alignment horizontal="center" vertical="center"/>
    </xf>
    <xf numFmtId="0" fontId="6" fillId="4" borderId="11" xfId="0" applyFont="1" applyFill="1" applyBorder="1" applyAlignment="1">
      <alignment horizontal="center" vertical="center"/>
    </xf>
    <xf numFmtId="0" fontId="8" fillId="4" borderId="16" xfId="0" applyFont="1" applyFill="1" applyBorder="1" applyAlignment="1">
      <alignment horizontal="center" vertical="center"/>
    </xf>
    <xf numFmtId="0" fontId="17" fillId="0" borderId="0" xfId="0" applyFont="1" applyAlignment="1">
      <alignment horizontal="left" vertical="top" wrapText="1"/>
    </xf>
    <xf numFmtId="0" fontId="16" fillId="3" borderId="1" xfId="0" applyFont="1" applyFill="1" applyBorder="1" applyAlignment="1" applyProtection="1">
      <alignment horizontal="center" vertical="center"/>
      <protection locked="0"/>
    </xf>
    <xf numFmtId="0" fontId="19" fillId="0" borderId="0" xfId="0" applyFont="1" applyAlignment="1">
      <alignment horizontal="left" vertical="top" wrapText="1"/>
    </xf>
    <xf numFmtId="0" fontId="0" fillId="0" borderId="0" xfId="0" applyAlignment="1">
      <alignment horizontal="left" vertical="top" wrapText="1"/>
    </xf>
    <xf numFmtId="0" fontId="21" fillId="0" borderId="0" xfId="0" applyFont="1" applyAlignment="1">
      <alignment horizontal="left" vertical="top" wrapText="1"/>
    </xf>
    <xf numFmtId="0" fontId="32" fillId="0" borderId="0" xfId="0" applyFont="1" applyFill="1" applyAlignment="1">
      <alignment horizontal="left" vertical="top"/>
    </xf>
    <xf numFmtId="0" fontId="19" fillId="0" borderId="0" xfId="0" applyFont="1" applyAlignment="1">
      <alignment horizontal="left" vertical="top" wrapText="1"/>
    </xf>
    <xf numFmtId="0" fontId="17" fillId="0" borderId="0" xfId="0" applyFont="1" applyAlignment="1">
      <alignment horizontal="left" vertical="top" wrapText="1"/>
    </xf>
    <xf numFmtId="0" fontId="21" fillId="0" borderId="0" xfId="0" applyFont="1" applyAlignment="1">
      <alignment horizontal="left" vertical="top" wrapText="1"/>
    </xf>
    <xf numFmtId="0" fontId="5" fillId="0" borderId="0" xfId="0" applyFont="1" applyFill="1" applyAlignment="1">
      <alignment horizontal="left" vertical="center"/>
    </xf>
    <xf numFmtId="0" fontId="16" fillId="0" borderId="0" xfId="0" applyFont="1" applyFill="1" applyBorder="1" applyAlignment="1" applyProtection="1">
      <alignment horizontal="center" vertical="center"/>
      <protection locked="0"/>
    </xf>
    <xf numFmtId="0" fontId="38" fillId="0" borderId="0" xfId="0" applyFont="1" applyAlignment="1">
      <alignment horizontal="left" vertical="center"/>
    </xf>
    <xf numFmtId="0" fontId="19" fillId="0" borderId="0" xfId="0" applyFont="1" applyAlignment="1">
      <alignment horizontal="left" vertical="top" wrapText="1"/>
    </xf>
    <xf numFmtId="0" fontId="17" fillId="0" borderId="0" xfId="0" applyFont="1" applyAlignment="1">
      <alignment horizontal="left" vertical="top" wrapText="1"/>
    </xf>
    <xf numFmtId="0" fontId="23" fillId="2" borderId="3" xfId="0" applyFont="1" applyFill="1" applyBorder="1" applyAlignment="1" applyProtection="1">
      <alignment horizontal="left" vertical="top" wrapText="1"/>
      <protection locked="0"/>
    </xf>
    <xf numFmtId="0" fontId="23" fillId="2" borderId="4" xfId="0" applyFont="1" applyFill="1" applyBorder="1" applyAlignment="1" applyProtection="1">
      <alignment horizontal="left" vertical="top" wrapText="1"/>
      <protection locked="0"/>
    </xf>
    <xf numFmtId="0" fontId="23" fillId="2" borderId="5" xfId="0" applyFont="1" applyFill="1" applyBorder="1" applyAlignment="1" applyProtection="1">
      <alignment horizontal="left" vertical="top" wrapText="1"/>
      <protection locked="0"/>
    </xf>
    <xf numFmtId="0" fontId="5" fillId="0" borderId="0" xfId="0" applyFont="1" applyAlignment="1">
      <alignment horizontal="left" vertical="top" wrapText="1"/>
    </xf>
    <xf numFmtId="0" fontId="16" fillId="3" borderId="1"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0" fillId="0" borderId="0" xfId="0" applyAlignment="1">
      <alignment horizontal="left" vertical="top" wrapText="1"/>
    </xf>
    <xf numFmtId="0" fontId="19" fillId="0" borderId="0" xfId="0" applyFont="1" applyAlignment="1">
      <alignment horizontal="left" vertical="top"/>
    </xf>
    <xf numFmtId="0" fontId="0" fillId="0" borderId="0" xfId="0" applyAlignment="1">
      <alignment horizontal="left" vertical="top"/>
    </xf>
    <xf numFmtId="0" fontId="34" fillId="0" borderId="0" xfId="0" applyFont="1" applyAlignment="1">
      <alignment horizontal="left" vertical="top" wrapText="1"/>
    </xf>
    <xf numFmtId="0" fontId="37" fillId="0" borderId="0" xfId="0" applyFont="1" applyAlignment="1">
      <alignment horizontal="left" vertical="top" wrapText="1"/>
    </xf>
    <xf numFmtId="0" fontId="12" fillId="0" borderId="0" xfId="0" applyFont="1" applyAlignment="1">
      <alignment horizontal="left" vertical="top" wrapText="1"/>
    </xf>
    <xf numFmtId="0" fontId="33" fillId="0" borderId="0" xfId="0" applyFont="1" applyAlignment="1">
      <alignment horizontal="left" vertical="top" wrapText="1"/>
    </xf>
    <xf numFmtId="0" fontId="9" fillId="0" borderId="3" xfId="0" applyFont="1" applyBorder="1" applyAlignment="1">
      <alignment horizontal="left" vertical="center" indent="2"/>
    </xf>
    <xf numFmtId="0" fontId="10" fillId="0" borderId="4" xfId="0" applyFont="1" applyBorder="1" applyAlignment="1">
      <alignment horizontal="left" vertical="center" indent="2"/>
    </xf>
    <xf numFmtId="0" fontId="10" fillId="0" borderId="5" xfId="0" applyFont="1" applyBorder="1" applyAlignment="1">
      <alignment horizontal="left" vertical="center" indent="2"/>
    </xf>
    <xf numFmtId="0" fontId="22" fillId="0" borderId="3" xfId="0" applyFont="1" applyBorder="1" applyAlignment="1">
      <alignment horizontal="left" vertical="center" indent="2"/>
    </xf>
    <xf numFmtId="0" fontId="22" fillId="0" borderId="4" xfId="0" applyFont="1" applyBorder="1" applyAlignment="1">
      <alignment horizontal="left" vertical="center" indent="2"/>
    </xf>
    <xf numFmtId="0" fontId="22" fillId="0" borderId="5" xfId="0" applyFont="1" applyBorder="1" applyAlignment="1">
      <alignment horizontal="left" vertical="center" indent="2"/>
    </xf>
    <xf numFmtId="0" fontId="5" fillId="0" borderId="0" xfId="0" applyFont="1" applyAlignment="1">
      <alignment horizontal="center" vertical="center"/>
    </xf>
    <xf numFmtId="0" fontId="28" fillId="0" borderId="0" xfId="0" applyFont="1" applyAlignment="1">
      <alignment horizontal="right" vertical="center"/>
    </xf>
    <xf numFmtId="0" fontId="29" fillId="0" borderId="0" xfId="0" applyFont="1" applyAlignment="1">
      <alignment horizontal="right" vertical="center"/>
    </xf>
    <xf numFmtId="0" fontId="32" fillId="0" borderId="0" xfId="0" applyFont="1" applyAlignment="1">
      <alignment horizontal="left" vertical="top" wrapText="1"/>
    </xf>
    <xf numFmtId="0" fontId="21" fillId="0" borderId="0" xfId="0" applyFont="1" applyAlignment="1">
      <alignment horizontal="left" vertical="top" wrapText="1"/>
    </xf>
    <xf numFmtId="0" fontId="17" fillId="2" borderId="22" xfId="0" applyFont="1"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27" fillId="2" borderId="4" xfId="0" applyFont="1" applyFill="1" applyBorder="1" applyAlignment="1" applyProtection="1">
      <alignment horizontal="left" vertical="top" wrapText="1"/>
      <protection locked="0"/>
    </xf>
    <xf numFmtId="0" fontId="27" fillId="2" borderId="5" xfId="0" applyFont="1" applyFill="1" applyBorder="1" applyAlignment="1" applyProtection="1">
      <alignment horizontal="left" vertical="top" wrapText="1"/>
      <protection locked="0"/>
    </xf>
    <xf numFmtId="0" fontId="34" fillId="0" borderId="0" xfId="0" applyFont="1" applyFill="1" applyAlignment="1">
      <alignment horizontal="left" vertical="top" wrapText="1"/>
    </xf>
    <xf numFmtId="0" fontId="33" fillId="0" borderId="0" xfId="0" applyFont="1" applyFill="1" applyAlignment="1">
      <alignment horizontal="left" vertical="top" wrapText="1"/>
    </xf>
    <xf numFmtId="0" fontId="6" fillId="0" borderId="29"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6" fillId="0" borderId="31" xfId="0" applyFont="1" applyBorder="1" applyAlignment="1">
      <alignment horizontal="center" vertical="center"/>
    </xf>
    <xf numFmtId="0" fontId="20" fillId="0" borderId="17"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6" fillId="4" borderId="19" xfId="0" applyFont="1" applyFill="1" applyBorder="1" applyAlignment="1">
      <alignment horizontal="center" vertical="center"/>
    </xf>
    <xf numFmtId="0" fontId="6" fillId="4" borderId="28" xfId="0" applyFont="1" applyFill="1" applyBorder="1" applyAlignment="1">
      <alignment horizontal="center" vertical="center"/>
    </xf>
    <xf numFmtId="0" fontId="0" fillId="0" borderId="20" xfId="0" applyBorder="1" applyAlignment="1">
      <alignment horizontal="center" vertical="center"/>
    </xf>
    <xf numFmtId="0" fontId="6" fillId="4" borderId="35" xfId="0" applyFont="1" applyFill="1" applyBorder="1" applyAlignment="1">
      <alignment horizontal="center" vertical="center"/>
    </xf>
    <xf numFmtId="0" fontId="0" fillId="0" borderId="35" xfId="0" applyBorder="1" applyAlignment="1">
      <alignment horizontal="center" vertical="center"/>
    </xf>
    <xf numFmtId="0" fontId="6" fillId="4" borderId="32" xfId="0" applyFont="1" applyFill="1" applyBorder="1" applyAlignment="1">
      <alignment horizontal="center" vertical="center"/>
    </xf>
    <xf numFmtId="0" fontId="6" fillId="4" borderId="36" xfId="0" applyFont="1" applyFill="1"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6" fillId="0" borderId="32" xfId="0" quotePrefix="1" applyFont="1" applyFill="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0" fillId="0" borderId="28" xfId="0" applyBorder="1" applyAlignment="1">
      <alignment horizontal="center" vertical="center"/>
    </xf>
    <xf numFmtId="0" fontId="6" fillId="0" borderId="35" xfId="0" applyFont="1" applyFill="1" applyBorder="1" applyAlignment="1">
      <alignment horizontal="center" vertical="center"/>
    </xf>
    <xf numFmtId="0" fontId="0" fillId="0" borderId="35" xfId="0" applyFill="1" applyBorder="1" applyAlignment="1">
      <alignment horizontal="center" vertical="center"/>
    </xf>
    <xf numFmtId="0" fontId="6" fillId="4" borderId="32" xfId="0" quotePrefix="1" applyFont="1" applyFill="1" applyBorder="1" applyAlignment="1">
      <alignment horizontal="center" vertical="center"/>
    </xf>
    <xf numFmtId="0" fontId="6" fillId="4" borderId="36" xfId="0" quotePrefix="1" applyFont="1" applyFill="1" applyBorder="1" applyAlignment="1">
      <alignment horizontal="center" vertical="center"/>
    </xf>
    <xf numFmtId="0" fontId="0" fillId="0" borderId="38" xfId="0"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6" fillId="4" borderId="17" xfId="0" applyFont="1" applyFill="1" applyBorder="1" applyAlignment="1">
      <alignment horizontal="center" vertical="center"/>
    </xf>
    <xf numFmtId="0" fontId="6" fillId="4" borderId="9" xfId="0" applyFont="1" applyFill="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1" xfId="0" applyFont="1" applyBorder="1" applyAlignment="1">
      <alignment horizontal="center" vertical="center" shrinkToFit="1"/>
    </xf>
    <xf numFmtId="0" fontId="26" fillId="0" borderId="8" xfId="0" applyFont="1" applyBorder="1" applyAlignment="1">
      <alignment horizontal="center" vertical="center" wrapText="1" shrinkToFit="1"/>
    </xf>
    <xf numFmtId="0" fontId="26" fillId="0" borderId="10" xfId="0" applyFont="1" applyBorder="1" applyAlignment="1">
      <alignment horizontal="center" vertical="center" shrinkToFit="1"/>
    </xf>
    <xf numFmtId="0" fontId="6" fillId="4" borderId="8" xfId="0" applyFont="1" applyFill="1" applyBorder="1" applyAlignment="1">
      <alignment horizontal="center" vertical="center"/>
    </xf>
    <xf numFmtId="49" fontId="6" fillId="0" borderId="8" xfId="0" applyNumberFormat="1" applyFont="1" applyBorder="1" applyAlignment="1">
      <alignment horizontal="center" vertical="center"/>
    </xf>
    <xf numFmtId="0" fontId="6" fillId="4" borderId="20" xfId="0" applyFont="1" applyFill="1" applyBorder="1" applyAlignment="1">
      <alignment horizontal="center" vertical="center"/>
    </xf>
  </cellXfs>
  <cellStyles count="4">
    <cellStyle name="標準" xfId="0" builtinId="0"/>
    <cellStyle name="標準 6" xfId="2"/>
    <cellStyle name="標準 7" xfId="1"/>
    <cellStyle name="標準 8" xfId="3"/>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21"/>
  <sheetViews>
    <sheetView tabSelected="1" view="pageBreakPreview" topLeftCell="B1" zoomScale="120" zoomScaleNormal="120" zoomScaleSheetLayoutView="120" workbookViewId="0">
      <pane ySplit="3" topLeftCell="A4" activePane="bottomLeft" state="frozen"/>
      <selection activeCell="J186" sqref="J186:J187"/>
      <selection pane="bottomLeft" activeCell="F7" sqref="F7"/>
    </sheetView>
  </sheetViews>
  <sheetFormatPr defaultColWidth="9" defaultRowHeight="12" x14ac:dyDescent="0.2"/>
  <cols>
    <col min="1" max="1" width="6.44140625" style="1" hidden="1" customWidth="1"/>
    <col min="2" max="2" width="3.44140625" style="1" customWidth="1"/>
    <col min="3" max="4" width="2.6640625" style="1" customWidth="1"/>
    <col min="5" max="5" width="41" style="1" customWidth="1"/>
    <col min="6" max="6" width="9" style="1"/>
    <col min="7" max="7" width="3.88671875" style="1" customWidth="1"/>
    <col min="8" max="8" width="19.44140625" style="1" customWidth="1"/>
    <col min="9" max="9" width="1.33203125" style="1" customWidth="1"/>
    <col min="10" max="10" width="5.44140625" style="1" customWidth="1"/>
    <col min="11" max="11" width="5.6640625" style="1" hidden="1" customWidth="1"/>
    <col min="12" max="12" width="12.77734375" style="1" hidden="1" customWidth="1"/>
    <col min="13" max="13" width="7.5546875" style="1" hidden="1" customWidth="1"/>
    <col min="14" max="14" width="8.21875" style="1" hidden="1" customWidth="1"/>
    <col min="15" max="15" width="11.33203125" style="1" hidden="1" customWidth="1"/>
    <col min="16" max="16384" width="9" style="1"/>
  </cols>
  <sheetData>
    <row r="1" spans="2:12" hidden="1" x14ac:dyDescent="0.2"/>
    <row r="2" spans="2:12" hidden="1" x14ac:dyDescent="0.2"/>
    <row r="3" spans="2:12" ht="21" customHeight="1" x14ac:dyDescent="0.2">
      <c r="B3" s="99" t="s">
        <v>381</v>
      </c>
      <c r="C3" s="99"/>
      <c r="D3" s="99"/>
      <c r="E3" s="99"/>
      <c r="F3" s="99"/>
      <c r="G3" s="99"/>
      <c r="H3" s="99"/>
      <c r="I3" s="99"/>
      <c r="J3" s="99"/>
    </row>
    <row r="4" spans="2:12" ht="4.5" customHeight="1" x14ac:dyDescent="0.2"/>
    <row r="5" spans="2:12" ht="22.5" customHeight="1" x14ac:dyDescent="0.2">
      <c r="B5" s="14" t="s">
        <v>61</v>
      </c>
      <c r="C5" s="3"/>
      <c r="D5" s="3"/>
      <c r="E5" s="3"/>
      <c r="F5" s="25"/>
      <c r="K5" s="2" t="str">
        <f>IF(F5="","",MATCH(F5,code!C2:C48,0))</f>
        <v/>
      </c>
      <c r="L5" s="1" t="str">
        <f>IF(F5="","",VLOOKUP(K5,都道府県コード,2))</f>
        <v/>
      </c>
    </row>
    <row r="6" spans="2:12" ht="22.5" customHeight="1" x14ac:dyDescent="0.2">
      <c r="B6" s="15" t="s">
        <v>157</v>
      </c>
      <c r="C6" s="3"/>
      <c r="D6" s="3"/>
      <c r="E6" s="3"/>
      <c r="F6" s="25"/>
      <c r="K6" s="2" t="str">
        <f>LEFT(F6,1)</f>
        <v/>
      </c>
    </row>
    <row r="7" spans="2:12" ht="22.5" customHeight="1" x14ac:dyDescent="0.2">
      <c r="B7" s="15" t="s">
        <v>379</v>
      </c>
      <c r="C7" s="3"/>
      <c r="D7" s="3"/>
      <c r="E7" s="3"/>
      <c r="F7" s="25"/>
      <c r="K7" s="2" t="str">
        <f>LEFT(F7,1)</f>
        <v/>
      </c>
    </row>
    <row r="8" spans="2:12" ht="20.25" customHeight="1" x14ac:dyDescent="0.2">
      <c r="B8" s="15" t="s">
        <v>156</v>
      </c>
      <c r="C8" s="3"/>
      <c r="D8" s="3"/>
      <c r="E8" s="3"/>
      <c r="F8" s="26"/>
      <c r="H8" s="99"/>
      <c r="I8" s="99"/>
      <c r="J8" s="99"/>
    </row>
    <row r="9" spans="2:12" ht="16.8" customHeight="1" x14ac:dyDescent="0.2">
      <c r="E9" s="100" t="s">
        <v>138</v>
      </c>
      <c r="F9" s="101"/>
      <c r="G9" s="101"/>
      <c r="H9" s="101"/>
      <c r="I9" s="101"/>
      <c r="J9" s="101"/>
    </row>
    <row r="10" spans="2:12" ht="20.25" customHeight="1" x14ac:dyDescent="0.2">
      <c r="B10" s="93" t="s">
        <v>162</v>
      </c>
      <c r="C10" s="94"/>
      <c r="D10" s="94"/>
      <c r="E10" s="95"/>
    </row>
    <row r="11" spans="2:12" ht="6.75" customHeight="1" x14ac:dyDescent="0.2"/>
    <row r="12" spans="2:12" s="4" customFormat="1" ht="51" customHeight="1" x14ac:dyDescent="0.2">
      <c r="B12" s="8" t="s">
        <v>63</v>
      </c>
      <c r="C12" s="102" t="s">
        <v>234</v>
      </c>
      <c r="D12" s="102"/>
      <c r="E12" s="102"/>
      <c r="F12" s="102"/>
      <c r="G12" s="102"/>
      <c r="H12" s="102"/>
    </row>
    <row r="13" spans="2:12" s="4" customFormat="1" ht="26.25" customHeight="1" x14ac:dyDescent="0.2">
      <c r="B13" s="8"/>
      <c r="D13" s="11" t="s">
        <v>93</v>
      </c>
      <c r="E13" s="79" t="s">
        <v>67</v>
      </c>
      <c r="F13" s="79"/>
      <c r="G13" s="79"/>
      <c r="H13" s="79"/>
    </row>
    <row r="14" spans="2:12" s="4" customFormat="1" ht="24" customHeight="1" x14ac:dyDescent="0.2">
      <c r="D14" s="11" t="s">
        <v>68</v>
      </c>
      <c r="E14" s="92" t="s">
        <v>222</v>
      </c>
      <c r="F14" s="92"/>
      <c r="G14" s="92"/>
      <c r="H14" s="92"/>
    </row>
    <row r="15" spans="2:12" s="4" customFormat="1" ht="13.5" customHeight="1" x14ac:dyDescent="0.2">
      <c r="D15" s="11" t="s">
        <v>69</v>
      </c>
      <c r="E15" s="79" t="s">
        <v>141</v>
      </c>
      <c r="F15" s="79"/>
      <c r="G15" s="79"/>
      <c r="H15" s="79"/>
      <c r="J15" s="84"/>
    </row>
    <row r="16" spans="2:12" s="4" customFormat="1" ht="13.5" customHeight="1" x14ac:dyDescent="0.2">
      <c r="D16" s="11" t="s">
        <v>140</v>
      </c>
      <c r="E16" s="79" t="s">
        <v>142</v>
      </c>
      <c r="F16" s="79"/>
      <c r="G16" s="79"/>
      <c r="H16" s="79"/>
      <c r="J16" s="85"/>
    </row>
    <row r="17" spans="2:17" s="4" customFormat="1" ht="6" customHeight="1" x14ac:dyDescent="0.2">
      <c r="D17" s="11"/>
      <c r="E17" s="9"/>
      <c r="F17" s="9"/>
      <c r="G17" s="9"/>
      <c r="H17" s="9"/>
    </row>
    <row r="18" spans="2:17" s="4" customFormat="1" ht="26.4" customHeight="1" x14ac:dyDescent="0.2">
      <c r="B18" s="8" t="s">
        <v>65</v>
      </c>
      <c r="C18" s="91" t="s">
        <v>223</v>
      </c>
      <c r="D18" s="91"/>
      <c r="E18" s="91"/>
      <c r="F18" s="91"/>
      <c r="G18" s="91"/>
      <c r="H18" s="91"/>
    </row>
    <row r="19" spans="2:17" s="4" customFormat="1" ht="13.5" customHeight="1" x14ac:dyDescent="0.2">
      <c r="B19" s="8"/>
      <c r="C19" s="5" t="s">
        <v>70</v>
      </c>
      <c r="D19" s="83" t="s">
        <v>224</v>
      </c>
      <c r="E19" s="83"/>
      <c r="F19" s="83"/>
      <c r="G19" s="83"/>
      <c r="H19" s="83"/>
    </row>
    <row r="20" spans="2:17" s="4" customFormat="1" ht="13.2" customHeight="1" x14ac:dyDescent="0.2">
      <c r="D20" s="11" t="s">
        <v>93</v>
      </c>
      <c r="E20" s="79" t="s">
        <v>163</v>
      </c>
      <c r="F20" s="79"/>
      <c r="G20" s="79"/>
      <c r="H20" s="79"/>
    </row>
    <row r="21" spans="2:17" s="4" customFormat="1" ht="13.2" customHeight="1" x14ac:dyDescent="0.2">
      <c r="D21" s="11" t="s">
        <v>68</v>
      </c>
      <c r="E21" s="79" t="s">
        <v>164</v>
      </c>
      <c r="F21" s="79"/>
      <c r="G21" s="79"/>
      <c r="H21" s="79"/>
      <c r="J21" s="84"/>
    </row>
    <row r="22" spans="2:17" s="4" customFormat="1" ht="13.2" customHeight="1" x14ac:dyDescent="0.2">
      <c r="D22" s="11" t="s">
        <v>69</v>
      </c>
      <c r="E22" s="79" t="s">
        <v>141</v>
      </c>
      <c r="F22" s="79"/>
      <c r="G22" s="79"/>
      <c r="H22" s="79"/>
      <c r="J22" s="85"/>
    </row>
    <row r="23" spans="2:17" s="4" customFormat="1" ht="6" customHeight="1" x14ac:dyDescent="0.2">
      <c r="D23" s="11"/>
      <c r="E23" s="9"/>
      <c r="F23" s="9"/>
      <c r="G23" s="9"/>
      <c r="H23" s="9"/>
    </row>
    <row r="24" spans="2:17" s="4" customFormat="1" ht="50.4" customHeight="1" x14ac:dyDescent="0.2">
      <c r="C24" s="12" t="s">
        <v>73</v>
      </c>
      <c r="D24" s="83" t="s">
        <v>252</v>
      </c>
      <c r="E24" s="83"/>
      <c r="F24" s="83"/>
      <c r="G24" s="83"/>
      <c r="H24" s="83"/>
    </row>
    <row r="25" spans="2:17" s="4" customFormat="1" ht="27" customHeight="1" x14ac:dyDescent="0.2">
      <c r="D25" s="11" t="s">
        <v>93</v>
      </c>
      <c r="E25" s="79" t="s">
        <v>165</v>
      </c>
      <c r="F25" s="79"/>
      <c r="G25" s="79"/>
      <c r="H25" s="79"/>
      <c r="K25" s="22"/>
      <c r="M25" s="18"/>
      <c r="N25" s="18"/>
      <c r="O25" s="18"/>
      <c r="P25" s="18"/>
      <c r="Q25" s="18"/>
    </row>
    <row r="26" spans="2:17" s="4" customFormat="1" ht="27" customHeight="1" x14ac:dyDescent="0.2">
      <c r="D26" s="11" t="s">
        <v>68</v>
      </c>
      <c r="E26" s="79" t="s">
        <v>166</v>
      </c>
      <c r="F26" s="79"/>
      <c r="G26" s="79"/>
      <c r="H26" s="79" t="str">
        <f>L26</f>
        <v/>
      </c>
      <c r="L26" s="17" t="str">
        <f>IF(J24="","",IF(J24=J25,"同じ記号を選択しています→",""))</f>
        <v/>
      </c>
      <c r="M26" s="18"/>
      <c r="N26" s="18"/>
      <c r="O26" s="18"/>
      <c r="P26" s="18"/>
      <c r="Q26" s="18"/>
    </row>
    <row r="27" spans="2:17" s="4" customFormat="1" ht="27" customHeight="1" x14ac:dyDescent="0.2">
      <c r="D27" s="11" t="s">
        <v>69</v>
      </c>
      <c r="E27" s="79" t="s">
        <v>167</v>
      </c>
      <c r="F27" s="79"/>
      <c r="G27" s="79"/>
      <c r="H27" s="79"/>
      <c r="I27" s="28"/>
      <c r="J27" s="27"/>
      <c r="M27" s="18"/>
      <c r="N27" s="18"/>
      <c r="O27" s="18"/>
      <c r="P27" s="18"/>
      <c r="Q27" s="18"/>
    </row>
    <row r="28" spans="2:17" s="4" customFormat="1" ht="13.5" customHeight="1" x14ac:dyDescent="0.2">
      <c r="D28" s="11" t="s">
        <v>140</v>
      </c>
      <c r="E28" s="79" t="s">
        <v>144</v>
      </c>
      <c r="F28" s="79"/>
      <c r="G28" s="79"/>
      <c r="H28" s="79"/>
      <c r="M28" s="18"/>
      <c r="N28" s="18"/>
      <c r="O28" s="18"/>
      <c r="P28" s="18"/>
      <c r="Q28" s="18"/>
    </row>
    <row r="29" spans="2:17" s="4" customFormat="1" ht="6" customHeight="1" x14ac:dyDescent="0.2">
      <c r="D29" s="11"/>
      <c r="E29" s="9"/>
      <c r="F29" s="9"/>
      <c r="G29" s="9"/>
      <c r="H29" s="9"/>
    </row>
    <row r="30" spans="2:17" s="4" customFormat="1" ht="27" customHeight="1" x14ac:dyDescent="0.2">
      <c r="C30" s="12" t="s">
        <v>71</v>
      </c>
      <c r="D30" s="83" t="s">
        <v>226</v>
      </c>
      <c r="E30" s="83"/>
      <c r="F30" s="83"/>
      <c r="G30" s="83"/>
      <c r="H30" s="83"/>
    </row>
    <row r="31" spans="2:17" s="4" customFormat="1" ht="13.2" customHeight="1" x14ac:dyDescent="0.2">
      <c r="D31" s="11" t="s">
        <v>93</v>
      </c>
      <c r="E31" s="79" t="s">
        <v>146</v>
      </c>
      <c r="F31" s="79"/>
      <c r="G31" s="79"/>
      <c r="H31" s="79"/>
    </row>
    <row r="32" spans="2:17" s="4" customFormat="1" ht="13.2" customHeight="1" x14ac:dyDescent="0.2">
      <c r="D32" s="11" t="s">
        <v>68</v>
      </c>
      <c r="E32" s="79" t="s">
        <v>243</v>
      </c>
      <c r="F32" s="79"/>
      <c r="G32" s="79"/>
      <c r="H32" s="79"/>
    </row>
    <row r="33" spans="2:10" s="4" customFormat="1" ht="13.2" customHeight="1" x14ac:dyDescent="0.2">
      <c r="D33" s="11" t="s">
        <v>69</v>
      </c>
      <c r="E33" s="79" t="s">
        <v>145</v>
      </c>
      <c r="F33" s="79"/>
      <c r="G33" s="79"/>
      <c r="H33" s="79"/>
    </row>
    <row r="34" spans="2:10" s="4" customFormat="1" ht="13.2" customHeight="1" x14ac:dyDescent="0.2">
      <c r="D34" s="11" t="s">
        <v>140</v>
      </c>
      <c r="E34" s="79" t="s">
        <v>168</v>
      </c>
      <c r="F34" s="79"/>
      <c r="G34" s="79"/>
      <c r="H34" s="79"/>
      <c r="J34" s="84"/>
    </row>
    <row r="35" spans="2:10" s="4" customFormat="1" ht="13.2" customHeight="1" x14ac:dyDescent="0.2">
      <c r="D35" s="11" t="s">
        <v>143</v>
      </c>
      <c r="E35" s="79" t="s">
        <v>142</v>
      </c>
      <c r="F35" s="79"/>
      <c r="G35" s="79"/>
      <c r="H35" s="79"/>
      <c r="J35" s="85"/>
    </row>
    <row r="36" spans="2:10" s="4" customFormat="1" ht="6" customHeight="1" x14ac:dyDescent="0.2">
      <c r="D36" s="11"/>
      <c r="E36" s="9"/>
      <c r="F36" s="9"/>
      <c r="G36" s="9"/>
      <c r="H36" s="9"/>
    </row>
    <row r="37" spans="2:10" s="4" customFormat="1" ht="40.200000000000003" customHeight="1" x14ac:dyDescent="0.2">
      <c r="B37" s="8"/>
      <c r="C37" s="55" t="s">
        <v>72</v>
      </c>
      <c r="D37" s="89" t="s">
        <v>253</v>
      </c>
      <c r="E37" s="89"/>
      <c r="F37" s="89"/>
      <c r="G37" s="89"/>
      <c r="H37" s="89"/>
    </row>
    <row r="38" spans="2:10" s="4" customFormat="1" ht="13.2" customHeight="1" x14ac:dyDescent="0.2">
      <c r="C38" s="56"/>
      <c r="D38" s="53" t="s">
        <v>93</v>
      </c>
      <c r="E38" s="92" t="s">
        <v>254</v>
      </c>
      <c r="F38" s="92"/>
      <c r="G38" s="92"/>
      <c r="H38" s="92"/>
    </row>
    <row r="39" spans="2:10" s="4" customFormat="1" ht="26.4" customHeight="1" x14ac:dyDescent="0.2">
      <c r="C39" s="56"/>
      <c r="D39" s="53" t="s">
        <v>68</v>
      </c>
      <c r="E39" s="92" t="s">
        <v>255</v>
      </c>
      <c r="F39" s="92"/>
      <c r="G39" s="92"/>
      <c r="H39" s="92"/>
      <c r="J39" s="27"/>
    </row>
    <row r="40" spans="2:10" s="4" customFormat="1" ht="13.2" customHeight="1" x14ac:dyDescent="0.2">
      <c r="C40" s="56"/>
      <c r="D40" s="53" t="s">
        <v>69</v>
      </c>
      <c r="E40" s="92" t="s">
        <v>141</v>
      </c>
      <c r="F40" s="92"/>
      <c r="G40" s="92"/>
      <c r="H40" s="92"/>
      <c r="J40" s="76"/>
    </row>
    <row r="41" spans="2:10" s="4" customFormat="1" ht="6" customHeight="1" x14ac:dyDescent="0.2">
      <c r="C41" s="56"/>
      <c r="D41" s="53"/>
      <c r="E41" s="54"/>
      <c r="F41" s="54"/>
      <c r="G41" s="54"/>
      <c r="H41" s="54"/>
    </row>
    <row r="42" spans="2:10" s="4" customFormat="1" ht="27" customHeight="1" x14ac:dyDescent="0.2">
      <c r="B42" s="8"/>
      <c r="C42" s="55" t="s">
        <v>113</v>
      </c>
      <c r="D42" s="89" t="s">
        <v>256</v>
      </c>
      <c r="E42" s="89"/>
      <c r="F42" s="89"/>
      <c r="G42" s="89"/>
      <c r="H42" s="89"/>
    </row>
    <row r="43" spans="2:10" s="4" customFormat="1" ht="13.2" customHeight="1" x14ac:dyDescent="0.2">
      <c r="C43" s="56"/>
      <c r="D43" s="53" t="s">
        <v>93</v>
      </c>
      <c r="E43" s="92" t="s">
        <v>225</v>
      </c>
      <c r="F43" s="92"/>
      <c r="G43" s="92"/>
      <c r="H43" s="92"/>
    </row>
    <row r="44" spans="2:10" s="4" customFormat="1" ht="13.2" customHeight="1" x14ac:dyDescent="0.2">
      <c r="C44" s="56"/>
      <c r="D44" s="53" t="s">
        <v>68</v>
      </c>
      <c r="E44" s="92" t="s">
        <v>235</v>
      </c>
      <c r="F44" s="92"/>
      <c r="G44" s="92"/>
      <c r="H44" s="92"/>
      <c r="J44" s="84"/>
    </row>
    <row r="45" spans="2:10" s="4" customFormat="1" ht="13.2" customHeight="1" x14ac:dyDescent="0.2">
      <c r="C45" s="56"/>
      <c r="D45" s="53" t="s">
        <v>69</v>
      </c>
      <c r="E45" s="92" t="s">
        <v>141</v>
      </c>
      <c r="F45" s="92"/>
      <c r="G45" s="92"/>
      <c r="H45" s="92"/>
      <c r="J45" s="85"/>
    </row>
    <row r="46" spans="2:10" s="4" customFormat="1" ht="6" customHeight="1" x14ac:dyDescent="0.2">
      <c r="C46" s="56"/>
      <c r="D46" s="53"/>
      <c r="E46" s="54"/>
      <c r="F46" s="54"/>
      <c r="G46" s="54"/>
      <c r="H46" s="54"/>
    </row>
    <row r="47" spans="2:10" s="4" customFormat="1" ht="49.8" customHeight="1" x14ac:dyDescent="0.2">
      <c r="B47" s="8"/>
      <c r="C47" s="55" t="s">
        <v>112</v>
      </c>
      <c r="D47" s="115" t="s">
        <v>257</v>
      </c>
      <c r="E47" s="115"/>
      <c r="F47" s="115"/>
      <c r="G47" s="115"/>
      <c r="H47" s="115"/>
    </row>
    <row r="48" spans="2:10" s="4" customFormat="1" ht="26.4" customHeight="1" x14ac:dyDescent="0.2">
      <c r="C48" s="56"/>
      <c r="D48" s="71" t="s">
        <v>93</v>
      </c>
      <c r="E48" s="116" t="s">
        <v>258</v>
      </c>
      <c r="F48" s="116"/>
      <c r="G48" s="116"/>
      <c r="H48" s="116"/>
    </row>
    <row r="49" spans="2:15" s="4" customFormat="1" ht="25.2" customHeight="1" x14ac:dyDescent="0.2">
      <c r="C49" s="56"/>
      <c r="D49" s="71" t="s">
        <v>68</v>
      </c>
      <c r="E49" s="116" t="s">
        <v>259</v>
      </c>
      <c r="F49" s="116"/>
      <c r="G49" s="116"/>
      <c r="H49" s="116"/>
      <c r="J49" s="84"/>
    </row>
    <row r="50" spans="2:15" s="4" customFormat="1" ht="13.2" customHeight="1" x14ac:dyDescent="0.2">
      <c r="C50" s="56"/>
      <c r="D50" s="71" t="s">
        <v>69</v>
      </c>
      <c r="E50" s="116" t="s">
        <v>141</v>
      </c>
      <c r="F50" s="116"/>
      <c r="G50" s="116"/>
      <c r="H50" s="116"/>
      <c r="J50" s="85"/>
    </row>
    <row r="51" spans="2:15" s="4" customFormat="1" ht="6" customHeight="1" x14ac:dyDescent="0.2">
      <c r="C51" s="56"/>
      <c r="D51" s="53"/>
      <c r="E51" s="54"/>
      <c r="F51" s="54"/>
      <c r="G51" s="54"/>
      <c r="H51" s="54"/>
    </row>
    <row r="52" spans="2:15" s="4" customFormat="1" ht="39" customHeight="1" x14ac:dyDescent="0.2">
      <c r="B52" s="8"/>
      <c r="C52" s="55" t="s">
        <v>114</v>
      </c>
      <c r="D52" s="89" t="s">
        <v>229</v>
      </c>
      <c r="E52" s="89"/>
      <c r="F52" s="89"/>
      <c r="G52" s="89"/>
      <c r="H52" s="89"/>
    </row>
    <row r="53" spans="2:15" s="4" customFormat="1" ht="13.2" customHeight="1" x14ac:dyDescent="0.2">
      <c r="C53" s="51"/>
      <c r="D53" s="53" t="s">
        <v>93</v>
      </c>
      <c r="E53" s="92" t="s">
        <v>230</v>
      </c>
      <c r="F53" s="92"/>
      <c r="G53" s="92"/>
      <c r="H53" s="92"/>
    </row>
    <row r="54" spans="2:15" s="4" customFormat="1" ht="13.2" customHeight="1" x14ac:dyDescent="0.2">
      <c r="C54" s="51"/>
      <c r="D54" s="53" t="s">
        <v>68</v>
      </c>
      <c r="E54" s="92" t="s">
        <v>231</v>
      </c>
      <c r="F54" s="92"/>
      <c r="G54" s="92"/>
      <c r="H54" s="92"/>
    </row>
    <row r="55" spans="2:15" s="4" customFormat="1" ht="13.2" customHeight="1" x14ac:dyDescent="0.2">
      <c r="C55" s="51"/>
      <c r="D55" s="53" t="s">
        <v>69</v>
      </c>
      <c r="E55" s="92" t="s">
        <v>236</v>
      </c>
      <c r="F55" s="92"/>
      <c r="G55" s="92"/>
      <c r="H55" s="92"/>
      <c r="J55" s="84"/>
    </row>
    <row r="56" spans="2:15" s="4" customFormat="1" ht="13.2" customHeight="1" x14ac:dyDescent="0.2">
      <c r="C56" s="51"/>
      <c r="D56" s="53" t="s">
        <v>74</v>
      </c>
      <c r="E56" s="92" t="s">
        <v>141</v>
      </c>
      <c r="F56" s="92"/>
      <c r="G56" s="92"/>
      <c r="H56" s="92"/>
      <c r="J56" s="85"/>
    </row>
    <row r="57" spans="2:15" s="4" customFormat="1" ht="6" customHeight="1" x14ac:dyDescent="0.2">
      <c r="D57" s="11"/>
      <c r="E57" s="9"/>
      <c r="F57" s="9"/>
      <c r="G57" s="9"/>
      <c r="H57" s="9"/>
    </row>
    <row r="58" spans="2:15" s="4" customFormat="1" ht="6" customHeight="1" x14ac:dyDescent="0.2">
      <c r="D58" s="11"/>
      <c r="E58" s="9"/>
      <c r="F58" s="9"/>
      <c r="G58" s="9"/>
      <c r="H58" s="9"/>
    </row>
    <row r="59" spans="2:15" s="4" customFormat="1" ht="40.200000000000003" customHeight="1" x14ac:dyDescent="0.2">
      <c r="B59" s="8" t="s">
        <v>66</v>
      </c>
      <c r="C59" s="91" t="s">
        <v>227</v>
      </c>
      <c r="D59" s="91"/>
      <c r="E59" s="91"/>
      <c r="F59" s="91"/>
      <c r="G59" s="91"/>
      <c r="H59" s="91"/>
    </row>
    <row r="60" spans="2:15" s="4" customFormat="1" ht="6" customHeight="1" x14ac:dyDescent="0.2">
      <c r="D60" s="11"/>
      <c r="E60" s="9"/>
      <c r="F60" s="9"/>
      <c r="G60" s="9"/>
      <c r="H60" s="9"/>
    </row>
    <row r="61" spans="2:15" s="4" customFormat="1" ht="40.5" customHeight="1" x14ac:dyDescent="0.2">
      <c r="C61" s="11" t="s">
        <v>86</v>
      </c>
      <c r="D61" s="83" t="s">
        <v>169</v>
      </c>
      <c r="E61" s="83"/>
      <c r="F61" s="83"/>
      <c r="G61" s="83"/>
      <c r="H61" s="83"/>
    </row>
    <row r="62" spans="2:15" s="4" customFormat="1" ht="13.5" customHeight="1" x14ac:dyDescent="0.2">
      <c r="D62" s="11" t="s">
        <v>93</v>
      </c>
      <c r="E62" s="79" t="s">
        <v>147</v>
      </c>
      <c r="F62" s="79"/>
      <c r="G62" s="79"/>
      <c r="H62" s="79"/>
      <c r="M62" s="18"/>
      <c r="N62" s="18"/>
      <c r="O62" s="18"/>
    </row>
    <row r="63" spans="2:15" s="4" customFormat="1" ht="13.5" customHeight="1" x14ac:dyDescent="0.2">
      <c r="D63" s="11" t="s">
        <v>68</v>
      </c>
      <c r="E63" s="79" t="s">
        <v>148</v>
      </c>
      <c r="F63" s="79"/>
      <c r="G63" s="79"/>
      <c r="H63" s="79"/>
      <c r="J63" s="84"/>
      <c r="M63" s="18"/>
      <c r="N63" s="18"/>
      <c r="O63" s="18"/>
    </row>
    <row r="64" spans="2:15" s="4" customFormat="1" ht="13.5" customHeight="1" x14ac:dyDescent="0.2">
      <c r="D64" s="11" t="s">
        <v>69</v>
      </c>
      <c r="E64" s="79" t="s">
        <v>141</v>
      </c>
      <c r="F64" s="79"/>
      <c r="G64" s="79"/>
      <c r="H64" s="79"/>
      <c r="J64" s="85"/>
      <c r="M64" s="18"/>
      <c r="N64" s="18"/>
      <c r="O64" s="18"/>
    </row>
    <row r="65" spans="3:16" s="4" customFormat="1" ht="6" customHeight="1" x14ac:dyDescent="0.2">
      <c r="D65" s="11"/>
      <c r="E65" s="6"/>
      <c r="M65" s="18"/>
      <c r="N65" s="18"/>
      <c r="O65" s="18"/>
    </row>
    <row r="66" spans="3:16" s="4" customFormat="1" ht="40.200000000000003" customHeight="1" x14ac:dyDescent="0.2">
      <c r="C66" s="11" t="s">
        <v>79</v>
      </c>
      <c r="D66" s="83" t="s">
        <v>228</v>
      </c>
      <c r="E66" s="83"/>
      <c r="F66" s="83"/>
      <c r="G66" s="83"/>
      <c r="H66" s="83"/>
    </row>
    <row r="67" spans="3:16" s="4" customFormat="1" ht="13.2" customHeight="1" x14ac:dyDescent="0.2">
      <c r="D67" s="11" t="s">
        <v>93</v>
      </c>
      <c r="E67" s="79" t="s">
        <v>170</v>
      </c>
      <c r="F67" s="79"/>
      <c r="G67" s="79"/>
      <c r="H67" s="79"/>
      <c r="L67" s="18"/>
      <c r="M67" s="18"/>
      <c r="N67" s="18"/>
      <c r="O67" s="18"/>
      <c r="P67" s="18"/>
    </row>
    <row r="68" spans="3:16" s="4" customFormat="1" ht="13.2" customHeight="1" x14ac:dyDescent="0.2">
      <c r="D68" s="11" t="s">
        <v>68</v>
      </c>
      <c r="E68" s="79" t="s">
        <v>149</v>
      </c>
      <c r="F68" s="79"/>
      <c r="G68" s="79"/>
      <c r="H68" s="79"/>
      <c r="L68" s="18"/>
      <c r="M68" s="18"/>
      <c r="N68" s="18"/>
      <c r="O68" s="18"/>
      <c r="P68" s="18"/>
    </row>
    <row r="69" spans="3:16" s="4" customFormat="1" ht="26.4" customHeight="1" x14ac:dyDescent="0.2">
      <c r="D69" s="11" t="s">
        <v>69</v>
      </c>
      <c r="E69" s="79" t="s">
        <v>155</v>
      </c>
      <c r="F69" s="79"/>
      <c r="G69" s="79"/>
      <c r="H69" s="79"/>
      <c r="I69" s="13"/>
      <c r="J69" s="27"/>
      <c r="L69" s="18"/>
      <c r="M69" s="18"/>
      <c r="N69" s="18"/>
      <c r="O69" s="18"/>
      <c r="P69" s="18"/>
    </row>
    <row r="70" spans="3:16" s="4" customFormat="1" ht="13.2" customHeight="1" x14ac:dyDescent="0.2">
      <c r="D70" s="11" t="s">
        <v>140</v>
      </c>
      <c r="E70" s="79" t="s">
        <v>144</v>
      </c>
      <c r="F70" s="79"/>
      <c r="G70" s="79"/>
      <c r="H70" s="79"/>
      <c r="L70" s="18"/>
      <c r="M70" s="18"/>
      <c r="N70" s="18"/>
      <c r="O70" s="18"/>
      <c r="P70" s="18"/>
    </row>
    <row r="71" spans="3:16" s="4" customFormat="1" ht="6" customHeight="1" x14ac:dyDescent="0.2">
      <c r="D71" s="11"/>
      <c r="E71" s="6"/>
    </row>
    <row r="72" spans="3:16" s="4" customFormat="1" ht="38.4" customHeight="1" x14ac:dyDescent="0.2">
      <c r="C72" s="11" t="s">
        <v>111</v>
      </c>
      <c r="D72" s="83" t="s">
        <v>260</v>
      </c>
      <c r="E72" s="83"/>
      <c r="F72" s="83"/>
      <c r="G72" s="83"/>
      <c r="H72" s="83"/>
    </row>
    <row r="73" spans="3:16" s="4" customFormat="1" ht="13.2" customHeight="1" x14ac:dyDescent="0.2">
      <c r="D73" s="11" t="s">
        <v>93</v>
      </c>
      <c r="E73" s="79" t="s">
        <v>171</v>
      </c>
      <c r="F73" s="79"/>
      <c r="G73" s="79"/>
      <c r="H73" s="79"/>
    </row>
    <row r="74" spans="3:16" s="4" customFormat="1" ht="13.2" customHeight="1" x14ac:dyDescent="0.2">
      <c r="D74" s="11" t="s">
        <v>68</v>
      </c>
      <c r="E74" s="79" t="s">
        <v>172</v>
      </c>
      <c r="F74" s="79"/>
      <c r="G74" s="79"/>
      <c r="H74" s="79"/>
      <c r="J74" s="84"/>
    </row>
    <row r="75" spans="3:16" s="4" customFormat="1" ht="13.2" customHeight="1" x14ac:dyDescent="0.2">
      <c r="D75" s="11" t="s">
        <v>69</v>
      </c>
      <c r="E75" s="79" t="s">
        <v>141</v>
      </c>
      <c r="F75" s="79"/>
      <c r="G75" s="79"/>
      <c r="H75" s="79"/>
      <c r="J75" s="85"/>
    </row>
    <row r="76" spans="3:16" s="4" customFormat="1" ht="6" customHeight="1" x14ac:dyDescent="0.2">
      <c r="D76" s="11"/>
      <c r="E76" s="6"/>
    </row>
    <row r="77" spans="3:16" s="4" customFormat="1" ht="15.6" customHeight="1" x14ac:dyDescent="0.2">
      <c r="C77" s="11" t="s">
        <v>72</v>
      </c>
      <c r="D77" s="83" t="s">
        <v>173</v>
      </c>
      <c r="E77" s="83"/>
      <c r="F77" s="83"/>
      <c r="G77" s="83"/>
      <c r="H77" s="83"/>
    </row>
    <row r="78" spans="3:16" s="4" customFormat="1" ht="24.6" customHeight="1" x14ac:dyDescent="0.2">
      <c r="D78" s="11" t="s">
        <v>93</v>
      </c>
      <c r="E78" s="79" t="s">
        <v>244</v>
      </c>
      <c r="F78" s="79"/>
      <c r="G78" s="79"/>
      <c r="H78" s="79"/>
    </row>
    <row r="79" spans="3:16" s="4" customFormat="1" ht="13.8" customHeight="1" x14ac:dyDescent="0.2">
      <c r="D79" s="11" t="s">
        <v>68</v>
      </c>
      <c r="E79" s="79" t="s">
        <v>174</v>
      </c>
      <c r="F79" s="79"/>
      <c r="G79" s="79"/>
      <c r="H79" s="79"/>
    </row>
    <row r="80" spans="3:16" s="4" customFormat="1" ht="13.2" customHeight="1" x14ac:dyDescent="0.2">
      <c r="D80" s="11" t="s">
        <v>69</v>
      </c>
      <c r="E80" s="79" t="s">
        <v>175</v>
      </c>
      <c r="F80" s="79"/>
      <c r="G80" s="79"/>
      <c r="H80" s="79"/>
      <c r="J80" s="84"/>
    </row>
    <row r="81" spans="3:16" s="4" customFormat="1" ht="13.2" customHeight="1" x14ac:dyDescent="0.2">
      <c r="D81" s="11" t="s">
        <v>74</v>
      </c>
      <c r="E81" s="79" t="s">
        <v>144</v>
      </c>
      <c r="F81" s="79"/>
      <c r="G81" s="79"/>
      <c r="H81" s="79"/>
      <c r="J81" s="85"/>
      <c r="L81" s="18"/>
      <c r="M81" s="18"/>
      <c r="N81" s="18"/>
      <c r="O81" s="18"/>
      <c r="P81" s="18"/>
    </row>
    <row r="82" spans="3:16" s="4" customFormat="1" ht="6" customHeight="1" x14ac:dyDescent="0.2">
      <c r="D82" s="11"/>
      <c r="E82" s="6"/>
    </row>
    <row r="83" spans="3:16" s="4" customFormat="1" ht="39" customHeight="1" x14ac:dyDescent="0.2">
      <c r="C83" s="11" t="s">
        <v>113</v>
      </c>
      <c r="D83" s="89" t="s">
        <v>237</v>
      </c>
      <c r="E83" s="90"/>
      <c r="F83" s="90"/>
      <c r="G83" s="90"/>
      <c r="H83" s="90"/>
      <c r="L83" s="4" t="s">
        <v>209</v>
      </c>
      <c r="N83" s="4" t="s">
        <v>210</v>
      </c>
      <c r="O83" s="4" t="s">
        <v>211</v>
      </c>
    </row>
    <row r="84" spans="3:16" s="4" customFormat="1" ht="13.2" customHeight="1" x14ac:dyDescent="0.2">
      <c r="D84" s="11" t="s">
        <v>93</v>
      </c>
      <c r="E84" s="38" t="s">
        <v>176</v>
      </c>
      <c r="F84" s="103" t="str">
        <f>IF(O84=1,"　ａ　が重複しています","")</f>
        <v/>
      </c>
      <c r="G84" s="103"/>
      <c r="H84" s="103"/>
      <c r="J84" s="84"/>
      <c r="L84" s="4">
        <f>IF(COUNTA(J84:J97)=0,1,"")</f>
        <v>1</v>
      </c>
      <c r="M84" s="10" t="s">
        <v>64</v>
      </c>
      <c r="N84" s="4">
        <f t="shared" ref="N84:N90" si="0">COUNTIF($J$84:$J$97,M84)</f>
        <v>0</v>
      </c>
      <c r="O84" s="4">
        <f>IF(N84&gt;1,1,0)</f>
        <v>0</v>
      </c>
    </row>
    <row r="85" spans="3:16" s="4" customFormat="1" ht="13.2" customHeight="1" x14ac:dyDescent="0.2">
      <c r="D85" s="11" t="s">
        <v>68</v>
      </c>
      <c r="E85" s="38" t="s">
        <v>88</v>
      </c>
      <c r="F85" s="103" t="str">
        <f>IF(O85=1,"　ｂ　が重複しています","")</f>
        <v/>
      </c>
      <c r="G85" s="103"/>
      <c r="H85" s="103"/>
      <c r="J85" s="85"/>
      <c r="M85" s="11" t="s">
        <v>68</v>
      </c>
      <c r="N85" s="4">
        <f t="shared" si="0"/>
        <v>0</v>
      </c>
      <c r="O85" s="4">
        <f t="shared" ref="O85:O90" si="1">IF(N85&gt;1,1,0)</f>
        <v>0</v>
      </c>
    </row>
    <row r="86" spans="3:16" s="4" customFormat="1" ht="13.2" customHeight="1" x14ac:dyDescent="0.2">
      <c r="D86" s="11" t="s">
        <v>69</v>
      </c>
      <c r="E86" s="38" t="s">
        <v>87</v>
      </c>
      <c r="F86" s="103" t="str">
        <f>IF(O86=1,"　ｃ　が重複しています","")</f>
        <v/>
      </c>
      <c r="G86" s="103"/>
      <c r="H86" s="103"/>
      <c r="J86" s="84"/>
      <c r="M86" s="11" t="s">
        <v>69</v>
      </c>
      <c r="N86" s="4">
        <f t="shared" si="0"/>
        <v>0</v>
      </c>
      <c r="O86" s="4">
        <f t="shared" si="1"/>
        <v>0</v>
      </c>
    </row>
    <row r="87" spans="3:16" s="4" customFormat="1" ht="22.8" customHeight="1" x14ac:dyDescent="0.2">
      <c r="D87" s="11" t="s">
        <v>74</v>
      </c>
      <c r="E87" s="38" t="s">
        <v>177</v>
      </c>
      <c r="F87" s="103" t="str">
        <f>IF(O87=1,"　ｄ　が重複しています","")</f>
        <v/>
      </c>
      <c r="G87" s="103"/>
      <c r="H87" s="103"/>
      <c r="J87" s="85"/>
      <c r="M87" s="11" t="s">
        <v>74</v>
      </c>
      <c r="N87" s="4">
        <f t="shared" si="0"/>
        <v>0</v>
      </c>
      <c r="O87" s="4">
        <f t="shared" si="1"/>
        <v>0</v>
      </c>
    </row>
    <row r="88" spans="3:16" s="4" customFormat="1" ht="13.5" customHeight="1" x14ac:dyDescent="0.2">
      <c r="D88" s="11" t="s">
        <v>75</v>
      </c>
      <c r="E88" s="38" t="s">
        <v>89</v>
      </c>
      <c r="F88" s="103" t="str">
        <f>IF(O88=1,"　ｅ　が重複しています","")</f>
        <v/>
      </c>
      <c r="G88" s="103"/>
      <c r="H88" s="103"/>
      <c r="J88" s="84"/>
      <c r="M88" s="10" t="s">
        <v>75</v>
      </c>
      <c r="N88" s="4">
        <f t="shared" si="0"/>
        <v>0</v>
      </c>
      <c r="O88" s="4">
        <f t="shared" si="1"/>
        <v>0</v>
      </c>
    </row>
    <row r="89" spans="3:16" s="4" customFormat="1" ht="13.5" customHeight="1" x14ac:dyDescent="0.2">
      <c r="D89" s="11" t="s">
        <v>76</v>
      </c>
      <c r="E89" s="38" t="s">
        <v>90</v>
      </c>
      <c r="F89" s="103" t="str">
        <f>IF(O89=1,"　ｆ　が重複しています","")</f>
        <v/>
      </c>
      <c r="G89" s="103"/>
      <c r="H89" s="103"/>
      <c r="J89" s="85"/>
      <c r="M89" s="11" t="s">
        <v>76</v>
      </c>
      <c r="N89" s="4">
        <f t="shared" si="0"/>
        <v>0</v>
      </c>
      <c r="O89" s="4">
        <f t="shared" si="1"/>
        <v>0</v>
      </c>
    </row>
    <row r="90" spans="3:16" s="4" customFormat="1" ht="13.5" customHeight="1" x14ac:dyDescent="0.2">
      <c r="D90" s="11" t="s">
        <v>77</v>
      </c>
      <c r="E90" s="38" t="s">
        <v>128</v>
      </c>
      <c r="F90" s="103" t="str">
        <f>IF(O90=1,"　ｇ　が重複しています","")</f>
        <v/>
      </c>
      <c r="G90" s="103"/>
      <c r="H90" s="103"/>
      <c r="J90" s="84"/>
      <c r="M90" s="11" t="s">
        <v>77</v>
      </c>
      <c r="N90" s="4">
        <f t="shared" si="0"/>
        <v>0</v>
      </c>
      <c r="O90" s="4">
        <f t="shared" si="1"/>
        <v>0</v>
      </c>
    </row>
    <row r="91" spans="3:16" s="4" customFormat="1" ht="13.5" customHeight="1" x14ac:dyDescent="0.2">
      <c r="D91" s="11"/>
      <c r="E91" s="104"/>
      <c r="F91" s="105"/>
      <c r="G91" s="105"/>
      <c r="H91" s="106"/>
      <c r="J91" s="85"/>
    </row>
    <row r="92" spans="3:16" s="4" customFormat="1" ht="13.5" customHeight="1" x14ac:dyDescent="0.2">
      <c r="D92" s="11"/>
      <c r="E92" s="107"/>
      <c r="F92" s="108"/>
      <c r="G92" s="108"/>
      <c r="H92" s="109"/>
      <c r="J92" s="84"/>
      <c r="L92" s="4" t="s">
        <v>208</v>
      </c>
    </row>
    <row r="93" spans="3:16" s="4" customFormat="1" ht="13.5" customHeight="1" x14ac:dyDescent="0.2">
      <c r="D93" s="11"/>
      <c r="E93" s="107"/>
      <c r="F93" s="108"/>
      <c r="G93" s="108"/>
      <c r="H93" s="109"/>
      <c r="J93" s="85"/>
      <c r="L93" s="4">
        <f>IF(N90=0,IF(L95=1,20,0),0)</f>
        <v>0</v>
      </c>
    </row>
    <row r="94" spans="3:16" s="4" customFormat="1" ht="13.5" customHeight="1" x14ac:dyDescent="0.2">
      <c r="D94" s="11"/>
      <c r="E94" s="107"/>
      <c r="F94" s="108"/>
      <c r="G94" s="108"/>
      <c r="H94" s="109"/>
      <c r="J94" s="84"/>
    </row>
    <row r="95" spans="3:16" s="4" customFormat="1" ht="13.5" customHeight="1" x14ac:dyDescent="0.2">
      <c r="D95" s="11"/>
      <c r="E95" s="107"/>
      <c r="F95" s="108"/>
      <c r="G95" s="108"/>
      <c r="H95" s="109"/>
      <c r="J95" s="85"/>
      <c r="L95" s="4">
        <f>COUNTA(E91)</f>
        <v>0</v>
      </c>
    </row>
    <row r="96" spans="3:16" s="4" customFormat="1" ht="13.5" customHeight="1" x14ac:dyDescent="0.2">
      <c r="D96" s="11"/>
      <c r="E96" s="107"/>
      <c r="F96" s="108"/>
      <c r="G96" s="108"/>
      <c r="H96" s="109"/>
      <c r="J96" s="84"/>
    </row>
    <row r="97" spans="3:12" s="4" customFormat="1" ht="13.5" customHeight="1" x14ac:dyDescent="0.2">
      <c r="D97" s="11"/>
      <c r="E97" s="107"/>
      <c r="F97" s="108"/>
      <c r="G97" s="108"/>
      <c r="H97" s="109"/>
      <c r="J97" s="85"/>
      <c r="L97" s="77"/>
    </row>
    <row r="98" spans="3:12" s="4" customFormat="1" ht="13.5" customHeight="1" x14ac:dyDescent="0.2">
      <c r="D98" s="11"/>
      <c r="E98" s="107"/>
      <c r="F98" s="108"/>
      <c r="G98" s="108"/>
      <c r="H98" s="109"/>
    </row>
    <row r="99" spans="3:12" s="4" customFormat="1" ht="13.5" customHeight="1" x14ac:dyDescent="0.2">
      <c r="D99" s="11"/>
      <c r="E99" s="107"/>
      <c r="F99" s="108"/>
      <c r="G99" s="108"/>
      <c r="H99" s="109"/>
    </row>
    <row r="100" spans="3:12" s="4" customFormat="1" ht="13.5" customHeight="1" x14ac:dyDescent="0.2">
      <c r="D100" s="11"/>
      <c r="E100" s="107"/>
      <c r="F100" s="108"/>
      <c r="G100" s="108"/>
      <c r="H100" s="109"/>
    </row>
    <row r="101" spans="3:12" s="4" customFormat="1" ht="13.5" customHeight="1" x14ac:dyDescent="0.2">
      <c r="D101" s="11"/>
      <c r="E101" s="107"/>
      <c r="F101" s="108"/>
      <c r="G101" s="108"/>
      <c r="H101" s="109"/>
    </row>
    <row r="102" spans="3:12" s="4" customFormat="1" ht="13.5" customHeight="1" x14ac:dyDescent="0.2">
      <c r="D102" s="11"/>
      <c r="E102" s="110"/>
      <c r="F102" s="111"/>
      <c r="G102" s="111"/>
      <c r="H102" s="112"/>
    </row>
    <row r="103" spans="3:12" s="4" customFormat="1" ht="25.2" customHeight="1" x14ac:dyDescent="0.2">
      <c r="D103" s="11"/>
      <c r="E103" s="77" t="str">
        <f>IF(L93=20,"＜↑入力の訂正のお願い＞　具体的なことを記入した場合、記号の ｇ を必ず選択してください",IF(E91=0,"",IF(E91="","無回答",)))</f>
        <v/>
      </c>
    </row>
    <row r="104" spans="3:12" s="4" customFormat="1" ht="6" customHeight="1" x14ac:dyDescent="0.2">
      <c r="D104" s="11"/>
      <c r="E104" s="6"/>
    </row>
    <row r="105" spans="3:12" s="4" customFormat="1" ht="13.5" customHeight="1" x14ac:dyDescent="0.2">
      <c r="C105" s="11" t="s">
        <v>112</v>
      </c>
      <c r="D105" s="83" t="s">
        <v>178</v>
      </c>
      <c r="E105" s="83"/>
      <c r="F105" s="83"/>
      <c r="G105" s="83"/>
      <c r="H105" s="83"/>
    </row>
    <row r="106" spans="3:12" s="4" customFormat="1" ht="13.5" customHeight="1" x14ac:dyDescent="0.2">
      <c r="D106" s="11" t="s">
        <v>93</v>
      </c>
      <c r="E106" s="79" t="s">
        <v>151</v>
      </c>
      <c r="F106" s="79"/>
      <c r="G106" s="79"/>
      <c r="H106" s="79"/>
    </row>
    <row r="107" spans="3:12" s="4" customFormat="1" ht="13.5" customHeight="1" x14ac:dyDescent="0.2">
      <c r="D107" s="11" t="s">
        <v>68</v>
      </c>
      <c r="E107" s="78" t="s">
        <v>152</v>
      </c>
      <c r="F107" s="79"/>
      <c r="G107" s="79"/>
      <c r="H107" s="79"/>
    </row>
    <row r="108" spans="3:12" s="4" customFormat="1" ht="26.55" customHeight="1" x14ac:dyDescent="0.2">
      <c r="D108" s="11" t="s">
        <v>69</v>
      </c>
      <c r="E108" s="79" t="s">
        <v>179</v>
      </c>
      <c r="F108" s="79"/>
      <c r="G108" s="79"/>
      <c r="H108" s="79"/>
      <c r="J108" s="27"/>
    </row>
    <row r="109" spans="3:12" s="4" customFormat="1" ht="13.5" customHeight="1" x14ac:dyDescent="0.2">
      <c r="D109" s="11" t="s">
        <v>140</v>
      </c>
      <c r="E109" s="79" t="s">
        <v>150</v>
      </c>
      <c r="F109" s="79"/>
      <c r="G109" s="79"/>
      <c r="H109" s="79"/>
    </row>
    <row r="110" spans="3:12" s="4" customFormat="1" ht="6" customHeight="1" x14ac:dyDescent="0.2">
      <c r="D110" s="11"/>
      <c r="E110" s="6"/>
    </row>
    <row r="111" spans="3:12" s="4" customFormat="1" ht="13.5" customHeight="1" x14ac:dyDescent="0.2">
      <c r="C111" s="11" t="s">
        <v>114</v>
      </c>
      <c r="D111" s="83" t="s">
        <v>180</v>
      </c>
      <c r="E111" s="83"/>
      <c r="F111" s="83"/>
      <c r="G111" s="83"/>
      <c r="H111" s="83"/>
    </row>
    <row r="112" spans="3:12" s="4" customFormat="1" ht="13.5" customHeight="1" x14ac:dyDescent="0.2">
      <c r="D112" s="11" t="s">
        <v>93</v>
      </c>
      <c r="E112" s="79" t="s">
        <v>153</v>
      </c>
      <c r="F112" s="79"/>
      <c r="G112" s="79"/>
      <c r="H112" s="79"/>
    </row>
    <row r="113" spans="2:16" s="4" customFormat="1" ht="13.5" customHeight="1" x14ac:dyDescent="0.2">
      <c r="D113" s="11" t="s">
        <v>68</v>
      </c>
      <c r="E113" s="79" t="s">
        <v>181</v>
      </c>
      <c r="F113" s="79"/>
      <c r="G113" s="79"/>
      <c r="H113" s="79"/>
      <c r="J113" s="16"/>
      <c r="O113" s="16"/>
    </row>
    <row r="114" spans="2:16" s="4" customFormat="1" ht="13.5" customHeight="1" x14ac:dyDescent="0.2">
      <c r="D114" s="11" t="s">
        <v>69</v>
      </c>
      <c r="E114" s="78" t="s">
        <v>182</v>
      </c>
      <c r="F114" s="79"/>
      <c r="G114" s="79"/>
      <c r="H114" s="79"/>
      <c r="J114" s="16"/>
      <c r="O114" s="16"/>
    </row>
    <row r="115" spans="2:16" s="4" customFormat="1" ht="13.5" customHeight="1" x14ac:dyDescent="0.2">
      <c r="D115" s="11" t="s">
        <v>74</v>
      </c>
      <c r="E115" s="78" t="s">
        <v>154</v>
      </c>
      <c r="F115" s="79"/>
      <c r="G115" s="79"/>
      <c r="H115" s="79"/>
      <c r="J115" s="84"/>
      <c r="O115" s="16"/>
    </row>
    <row r="116" spans="2:16" s="4" customFormat="1" ht="13.2" customHeight="1" x14ac:dyDescent="0.2">
      <c r="D116" s="11" t="s">
        <v>75</v>
      </c>
      <c r="E116" s="79" t="s">
        <v>144</v>
      </c>
      <c r="F116" s="79"/>
      <c r="G116" s="79"/>
      <c r="H116" s="79"/>
      <c r="J116" s="85"/>
    </row>
    <row r="117" spans="2:16" s="4" customFormat="1" ht="13.5" customHeight="1" x14ac:dyDescent="0.2">
      <c r="D117" s="11" t="s">
        <v>76</v>
      </c>
      <c r="E117" s="79" t="s">
        <v>250</v>
      </c>
      <c r="F117" s="79"/>
      <c r="G117" s="79"/>
      <c r="H117" s="79"/>
      <c r="L117" s="4" t="s">
        <v>372</v>
      </c>
      <c r="M117" s="11" t="s">
        <v>104</v>
      </c>
      <c r="N117" s="4">
        <f>COUNTIF(J115,M117)</f>
        <v>0</v>
      </c>
      <c r="O117" s="4">
        <f>IF(N117&gt;1,1,0)</f>
        <v>0</v>
      </c>
    </row>
    <row r="118" spans="2:16" s="4" customFormat="1" ht="45" customHeight="1" x14ac:dyDescent="0.2">
      <c r="C118" s="12"/>
      <c r="E118" s="80"/>
      <c r="F118" s="113"/>
      <c r="G118" s="113"/>
      <c r="H118" s="113"/>
      <c r="I118" s="113"/>
      <c r="J118" s="114"/>
      <c r="K118" s="22"/>
      <c r="L118" s="4">
        <f>IF(N117=0,IF(L119=1,20,0),0)</f>
        <v>0</v>
      </c>
    </row>
    <row r="119" spans="2:16" s="4" customFormat="1" ht="16.8" customHeight="1" x14ac:dyDescent="0.2">
      <c r="D119" s="11"/>
      <c r="E119" s="77" t="str">
        <f>IF(L118=20,"＜入力の訂正のお願い＞　具体的なことを記入した場合、記号の ｆ を必ず選択してください",IF(E91=0,"",IF(E91="","無回答",)))</f>
        <v/>
      </c>
      <c r="F119" s="9"/>
      <c r="G119" s="9"/>
      <c r="H119" s="9"/>
      <c r="L119" s="4">
        <f>COUNTA(E118)</f>
        <v>0</v>
      </c>
    </row>
    <row r="120" spans="2:16" s="4" customFormat="1" ht="9.6" customHeight="1" x14ac:dyDescent="0.2">
      <c r="D120" s="11"/>
      <c r="E120" s="9"/>
      <c r="F120" s="9"/>
      <c r="G120" s="9"/>
      <c r="H120" s="9"/>
    </row>
    <row r="121" spans="2:16" s="4" customFormat="1" ht="61.2" customHeight="1" x14ac:dyDescent="0.2">
      <c r="B121" s="8" t="s">
        <v>183</v>
      </c>
      <c r="C121" s="91" t="s">
        <v>261</v>
      </c>
      <c r="D121" s="91"/>
      <c r="E121" s="91"/>
      <c r="F121" s="91"/>
      <c r="G121" s="91"/>
      <c r="H121" s="91"/>
    </row>
    <row r="122" spans="2:16" s="4" customFormat="1" ht="6" customHeight="1" x14ac:dyDescent="0.2">
      <c r="D122" s="11"/>
      <c r="E122" s="9"/>
      <c r="F122" s="9"/>
      <c r="G122" s="9"/>
      <c r="H122" s="9"/>
    </row>
    <row r="123" spans="2:16" s="4" customFormat="1" ht="24" customHeight="1" x14ac:dyDescent="0.2">
      <c r="C123" s="11" t="s">
        <v>70</v>
      </c>
      <c r="D123" s="83" t="s">
        <v>262</v>
      </c>
      <c r="E123" s="83"/>
      <c r="F123" s="83"/>
      <c r="G123" s="83"/>
      <c r="H123" s="83"/>
    </row>
    <row r="124" spans="2:16" s="4" customFormat="1" ht="13.2" customHeight="1" x14ac:dyDescent="0.2">
      <c r="D124" s="11" t="s">
        <v>93</v>
      </c>
      <c r="E124" s="79" t="s">
        <v>263</v>
      </c>
      <c r="F124" s="79"/>
      <c r="G124" s="79"/>
      <c r="H124" s="79"/>
      <c r="L124" s="18"/>
      <c r="M124" s="18"/>
      <c r="N124" s="18"/>
      <c r="O124" s="18"/>
      <c r="P124" s="18"/>
    </row>
    <row r="125" spans="2:16" s="4" customFormat="1" ht="12" customHeight="1" x14ac:dyDescent="0.2">
      <c r="D125" s="11" t="s">
        <v>94</v>
      </c>
      <c r="E125" s="79" t="s">
        <v>249</v>
      </c>
      <c r="F125" s="79"/>
      <c r="G125" s="79"/>
      <c r="H125" s="79"/>
      <c r="J125" s="84"/>
      <c r="L125" s="18"/>
      <c r="M125" s="18"/>
      <c r="N125" s="18"/>
      <c r="O125" s="18"/>
      <c r="P125" s="18"/>
    </row>
    <row r="126" spans="2:16" s="4" customFormat="1" ht="13.2" customHeight="1" x14ac:dyDescent="0.2">
      <c r="D126" s="11" t="s">
        <v>95</v>
      </c>
      <c r="E126" s="79" t="s">
        <v>141</v>
      </c>
      <c r="F126" s="79"/>
      <c r="G126" s="79"/>
      <c r="H126" s="79"/>
      <c r="J126" s="85"/>
      <c r="L126" s="18"/>
      <c r="M126" s="18"/>
      <c r="N126" s="18"/>
      <c r="O126" s="18"/>
      <c r="P126" s="18"/>
    </row>
    <row r="127" spans="2:16" s="4" customFormat="1" ht="6" customHeight="1" x14ac:dyDescent="0.2">
      <c r="D127" s="11"/>
      <c r="E127" s="9"/>
      <c r="F127" s="9"/>
      <c r="G127" s="9"/>
      <c r="H127" s="9"/>
    </row>
    <row r="128" spans="2:16" s="4" customFormat="1" ht="24" customHeight="1" x14ac:dyDescent="0.2">
      <c r="C128" s="11" t="s">
        <v>73</v>
      </c>
      <c r="D128" s="83" t="s">
        <v>245</v>
      </c>
      <c r="E128" s="83"/>
      <c r="F128" s="83"/>
      <c r="G128" s="83"/>
      <c r="H128" s="83"/>
    </row>
    <row r="129" spans="3:16" s="4" customFormat="1" ht="13.2" customHeight="1" x14ac:dyDescent="0.2">
      <c r="D129" s="11" t="s">
        <v>93</v>
      </c>
      <c r="E129" s="79" t="s">
        <v>246</v>
      </c>
      <c r="F129" s="79"/>
      <c r="G129" s="79"/>
      <c r="H129" s="79"/>
      <c r="L129" s="18"/>
      <c r="M129" s="18"/>
      <c r="N129" s="18"/>
      <c r="O129" s="18"/>
      <c r="P129" s="18"/>
    </row>
    <row r="130" spans="3:16" s="4" customFormat="1" ht="23.4" customHeight="1" x14ac:dyDescent="0.2">
      <c r="D130" s="11" t="s">
        <v>68</v>
      </c>
      <c r="E130" s="79" t="s">
        <v>247</v>
      </c>
      <c r="F130" s="79"/>
      <c r="G130" s="79"/>
      <c r="H130" s="79"/>
      <c r="L130" s="18"/>
      <c r="M130" s="18"/>
      <c r="N130" s="18"/>
      <c r="O130" s="18"/>
      <c r="P130" s="18"/>
    </row>
    <row r="131" spans="3:16" s="4" customFormat="1" ht="12" customHeight="1" x14ac:dyDescent="0.2">
      <c r="D131" s="11" t="s">
        <v>69</v>
      </c>
      <c r="E131" s="79" t="s">
        <v>184</v>
      </c>
      <c r="F131" s="79"/>
      <c r="G131" s="79"/>
      <c r="H131" s="79"/>
      <c r="J131" s="84"/>
      <c r="L131" s="18"/>
      <c r="M131" s="18"/>
      <c r="N131" s="18"/>
      <c r="O131" s="18"/>
      <c r="P131" s="18"/>
    </row>
    <row r="132" spans="3:16" s="4" customFormat="1" ht="13.2" customHeight="1" x14ac:dyDescent="0.2">
      <c r="D132" s="11" t="s">
        <v>74</v>
      </c>
      <c r="E132" s="79" t="s">
        <v>144</v>
      </c>
      <c r="F132" s="79"/>
      <c r="G132" s="79"/>
      <c r="H132" s="79"/>
      <c r="J132" s="85"/>
      <c r="L132" s="18"/>
      <c r="M132" s="18"/>
      <c r="N132" s="18"/>
      <c r="O132" s="18"/>
      <c r="P132" s="18"/>
    </row>
    <row r="133" spans="3:16" s="4" customFormat="1" ht="4.8" customHeight="1" x14ac:dyDescent="0.2">
      <c r="D133" s="11"/>
      <c r="E133" s="34"/>
      <c r="F133" s="34"/>
      <c r="G133" s="34"/>
      <c r="H133" s="34"/>
      <c r="L133" s="18"/>
      <c r="M133" s="18"/>
      <c r="N133" s="18"/>
      <c r="O133" s="18"/>
      <c r="P133" s="18"/>
    </row>
    <row r="134" spans="3:16" s="4" customFormat="1" ht="40.200000000000003" customHeight="1" x14ac:dyDescent="0.2">
      <c r="C134" s="11" t="s">
        <v>71</v>
      </c>
      <c r="D134" s="83" t="s">
        <v>248</v>
      </c>
      <c r="E134" s="83"/>
      <c r="F134" s="83"/>
      <c r="G134" s="83"/>
      <c r="H134" s="83"/>
    </row>
    <row r="135" spans="3:16" s="4" customFormat="1" ht="13.2" customHeight="1" x14ac:dyDescent="0.2">
      <c r="D135" s="11" t="s">
        <v>93</v>
      </c>
      <c r="E135" s="79" t="s">
        <v>185</v>
      </c>
      <c r="F135" s="79"/>
      <c r="G135" s="79"/>
      <c r="H135" s="79"/>
      <c r="L135" s="18"/>
      <c r="M135" s="18"/>
      <c r="N135" s="18"/>
      <c r="O135" s="18"/>
      <c r="P135" s="18"/>
    </row>
    <row r="136" spans="3:16" s="4" customFormat="1" ht="22.8" customHeight="1" x14ac:dyDescent="0.2">
      <c r="D136" s="11" t="s">
        <v>68</v>
      </c>
      <c r="E136" s="79" t="s">
        <v>186</v>
      </c>
      <c r="F136" s="79"/>
      <c r="G136" s="79"/>
      <c r="H136" s="79"/>
      <c r="L136" s="18"/>
      <c r="M136" s="18"/>
      <c r="N136" s="18"/>
      <c r="O136" s="18"/>
      <c r="P136" s="18"/>
    </row>
    <row r="137" spans="3:16" s="4" customFormat="1" ht="12" customHeight="1" x14ac:dyDescent="0.2">
      <c r="D137" s="11" t="s">
        <v>69</v>
      </c>
      <c r="E137" s="79" t="s">
        <v>184</v>
      </c>
      <c r="F137" s="79"/>
      <c r="G137" s="79"/>
      <c r="H137" s="79"/>
      <c r="J137" s="84"/>
      <c r="L137" s="18"/>
      <c r="M137" s="18"/>
      <c r="N137" s="18"/>
      <c r="O137" s="18"/>
      <c r="P137" s="18"/>
    </row>
    <row r="138" spans="3:16" s="4" customFormat="1" ht="13.2" customHeight="1" x14ac:dyDescent="0.2">
      <c r="D138" s="11" t="s">
        <v>74</v>
      </c>
      <c r="E138" s="79" t="s">
        <v>144</v>
      </c>
      <c r="F138" s="79"/>
      <c r="G138" s="79"/>
      <c r="H138" s="79"/>
      <c r="J138" s="85"/>
      <c r="L138" s="18"/>
      <c r="M138" s="18"/>
      <c r="N138" s="18"/>
      <c r="O138" s="18"/>
      <c r="P138" s="18"/>
    </row>
    <row r="139" spans="3:16" s="4" customFormat="1" ht="6" customHeight="1" x14ac:dyDescent="0.2">
      <c r="D139" s="11"/>
      <c r="E139" s="6"/>
    </row>
    <row r="140" spans="3:16" s="4" customFormat="1" ht="27.6" customHeight="1" x14ac:dyDescent="0.2">
      <c r="C140" s="11" t="s">
        <v>72</v>
      </c>
      <c r="D140" s="83" t="s">
        <v>266</v>
      </c>
      <c r="E140" s="83"/>
      <c r="F140" s="83"/>
      <c r="G140" s="83"/>
      <c r="H140" s="83"/>
      <c r="L140" s="4" t="s">
        <v>209</v>
      </c>
      <c r="N140" s="4" t="s">
        <v>210</v>
      </c>
      <c r="O140" s="4" t="s">
        <v>211</v>
      </c>
    </row>
    <row r="141" spans="3:16" s="4" customFormat="1" ht="21.6" x14ac:dyDescent="0.2">
      <c r="D141" s="11" t="s">
        <v>93</v>
      </c>
      <c r="E141" s="73" t="s">
        <v>268</v>
      </c>
      <c r="F141" s="103"/>
      <c r="G141" s="103"/>
      <c r="H141" s="103"/>
      <c r="J141" s="27"/>
      <c r="L141" s="4">
        <f>IF(COUNTA(J141:J145)=0,1,"")</f>
        <v>1</v>
      </c>
      <c r="M141" s="10" t="s">
        <v>64</v>
      </c>
      <c r="N141" s="4">
        <f>COUNTIF($J$141:$J$145,M141)</f>
        <v>0</v>
      </c>
      <c r="O141" s="4">
        <f>IF(N141&gt;1,1,0)</f>
        <v>0</v>
      </c>
      <c r="P141" s="18"/>
    </row>
    <row r="142" spans="3:16" s="4" customFormat="1" ht="32.4" x14ac:dyDescent="0.2">
      <c r="D142" s="11" t="s">
        <v>68</v>
      </c>
      <c r="E142" s="73" t="s">
        <v>269</v>
      </c>
      <c r="F142" s="103" t="str">
        <f>IF(O142=1,"　ｂ　が重複しています","")</f>
        <v/>
      </c>
      <c r="G142" s="103"/>
      <c r="H142" s="103"/>
      <c r="J142" s="27"/>
      <c r="M142" s="11" t="s">
        <v>68</v>
      </c>
      <c r="N142" s="4">
        <f>COUNTIF($J$141:$J$145,M142)</f>
        <v>0</v>
      </c>
      <c r="O142" s="4">
        <f t="shared" ref="O142:O145" si="2">IF(N142&gt;1,1,0)</f>
        <v>0</v>
      </c>
      <c r="P142" s="18"/>
    </row>
    <row r="143" spans="3:16" s="4" customFormat="1" ht="32.4" x14ac:dyDescent="0.2">
      <c r="D143" s="11" t="s">
        <v>69</v>
      </c>
      <c r="E143" s="73" t="s">
        <v>270</v>
      </c>
      <c r="F143" s="103" t="str">
        <f>IF(O143=1,"　ｃ　が重複しています","")</f>
        <v/>
      </c>
      <c r="G143" s="103"/>
      <c r="H143" s="103"/>
      <c r="J143" s="27"/>
      <c r="M143" s="11" t="s">
        <v>69</v>
      </c>
      <c r="N143" s="4">
        <f>COUNTIF($J$141:$J$145,M143)</f>
        <v>0</v>
      </c>
      <c r="O143" s="4">
        <f t="shared" si="2"/>
        <v>0</v>
      </c>
      <c r="P143" s="18"/>
    </row>
    <row r="144" spans="3:16" s="4" customFormat="1" ht="16.2" x14ac:dyDescent="0.2">
      <c r="D144" s="11" t="s">
        <v>74</v>
      </c>
      <c r="E144" s="73" t="s">
        <v>267</v>
      </c>
      <c r="F144" s="103" t="str">
        <f>IF(O144=1,"　ｄ　が重複しています","")</f>
        <v/>
      </c>
      <c r="G144" s="103"/>
      <c r="H144" s="103"/>
      <c r="J144" s="27"/>
      <c r="M144" s="11" t="s">
        <v>74</v>
      </c>
      <c r="N144" s="4">
        <f>COUNTIF($J$141:$J$145,M144)</f>
        <v>0</v>
      </c>
      <c r="O144" s="4">
        <f t="shared" si="2"/>
        <v>0</v>
      </c>
      <c r="P144" s="18"/>
    </row>
    <row r="145" spans="3:16" s="4" customFormat="1" ht="14.4" customHeight="1" x14ac:dyDescent="0.2">
      <c r="D145" s="11" t="s">
        <v>75</v>
      </c>
      <c r="E145" s="60" t="s">
        <v>251</v>
      </c>
      <c r="F145" s="103" t="str">
        <f>IF(O145=1,"　ｅ　が重複しています","")</f>
        <v/>
      </c>
      <c r="G145" s="103"/>
      <c r="H145" s="103"/>
      <c r="J145" s="27"/>
      <c r="L145" s="4" t="s">
        <v>367</v>
      </c>
      <c r="M145" s="10" t="s">
        <v>75</v>
      </c>
      <c r="N145" s="4">
        <f>COUNTIF($J$141:$J$145,M145)</f>
        <v>0</v>
      </c>
      <c r="O145" s="4">
        <f t="shared" si="2"/>
        <v>0</v>
      </c>
    </row>
    <row r="146" spans="3:16" s="4" customFormat="1" ht="45" customHeight="1" x14ac:dyDescent="0.2">
      <c r="C146" s="12"/>
      <c r="E146" s="80"/>
      <c r="F146" s="81"/>
      <c r="G146" s="81"/>
      <c r="H146" s="81"/>
      <c r="I146" s="81"/>
      <c r="J146" s="82"/>
      <c r="L146" s="4">
        <f>IF(N145=0,IF(L148=1,20,0),0)</f>
        <v>0</v>
      </c>
    </row>
    <row r="147" spans="3:16" s="4" customFormat="1" ht="16.2" customHeight="1" x14ac:dyDescent="0.2">
      <c r="D147" s="11"/>
      <c r="E147" s="77" t="str">
        <f>IF(L146=20,"＜↑入力の訂正のお願い＞　具体的なことを記入した場合、記号の ｅ を必ず選択してください",IF(N145=0,"",IF(N145="","無回答",)))</f>
        <v/>
      </c>
    </row>
    <row r="148" spans="3:16" s="4" customFormat="1" ht="48.6" customHeight="1" x14ac:dyDescent="0.2">
      <c r="C148" s="11" t="s">
        <v>113</v>
      </c>
      <c r="D148" s="83" t="s">
        <v>187</v>
      </c>
      <c r="E148" s="83"/>
      <c r="F148" s="83"/>
      <c r="G148" s="83"/>
      <c r="H148" s="83"/>
      <c r="L148" s="4">
        <f>COUNTA(E146)</f>
        <v>0</v>
      </c>
    </row>
    <row r="149" spans="3:16" s="4" customFormat="1" ht="13.2" customHeight="1" x14ac:dyDescent="0.2">
      <c r="D149" s="11" t="s">
        <v>93</v>
      </c>
      <c r="E149" s="79" t="s">
        <v>188</v>
      </c>
      <c r="F149" s="79"/>
      <c r="G149" s="79"/>
      <c r="H149" s="79"/>
      <c r="M149" s="18"/>
      <c r="N149" s="18"/>
      <c r="O149" s="18"/>
      <c r="P149" s="18"/>
    </row>
    <row r="150" spans="3:16" s="4" customFormat="1" ht="24" customHeight="1" x14ac:dyDescent="0.2">
      <c r="D150" s="11" t="s">
        <v>68</v>
      </c>
      <c r="E150" s="79" t="s">
        <v>189</v>
      </c>
      <c r="F150" s="79"/>
      <c r="G150" s="79"/>
      <c r="H150" s="79"/>
      <c r="M150" s="18"/>
      <c r="N150" s="18"/>
      <c r="O150" s="18"/>
      <c r="P150" s="18"/>
    </row>
    <row r="151" spans="3:16" s="4" customFormat="1" ht="22.8" customHeight="1" x14ac:dyDescent="0.2">
      <c r="D151" s="11" t="s">
        <v>69</v>
      </c>
      <c r="E151" s="79" t="s">
        <v>190</v>
      </c>
      <c r="F151" s="79"/>
      <c r="G151" s="79"/>
      <c r="H151" s="79"/>
      <c r="I151" s="13"/>
      <c r="J151" s="27"/>
      <c r="M151" s="18"/>
      <c r="N151" s="18"/>
      <c r="O151" s="18"/>
      <c r="P151" s="18"/>
    </row>
    <row r="152" spans="3:16" s="4" customFormat="1" ht="13.2" customHeight="1" x14ac:dyDescent="0.2">
      <c r="D152" s="11" t="s">
        <v>74</v>
      </c>
      <c r="E152" s="79" t="s">
        <v>144</v>
      </c>
      <c r="F152" s="79"/>
      <c r="G152" s="79"/>
      <c r="H152" s="79"/>
      <c r="M152" s="18"/>
      <c r="N152" s="18"/>
      <c r="O152" s="18"/>
      <c r="P152" s="18"/>
    </row>
    <row r="153" spans="3:16" s="4" customFormat="1" ht="4.8" customHeight="1" x14ac:dyDescent="0.2">
      <c r="D153" s="11"/>
      <c r="E153" s="34"/>
      <c r="F153" s="34"/>
      <c r="G153" s="34"/>
      <c r="H153" s="34"/>
      <c r="L153" s="18"/>
      <c r="M153" s="18"/>
      <c r="N153" s="18"/>
      <c r="O153" s="18"/>
      <c r="P153" s="18"/>
    </row>
    <row r="154" spans="3:16" s="4" customFormat="1" ht="27" customHeight="1" x14ac:dyDescent="0.2">
      <c r="C154" s="11" t="s">
        <v>112</v>
      </c>
      <c r="D154" s="83" t="s">
        <v>191</v>
      </c>
      <c r="E154" s="83"/>
      <c r="F154" s="83"/>
      <c r="G154" s="83"/>
      <c r="H154" s="83"/>
    </row>
    <row r="155" spans="3:16" s="4" customFormat="1" x14ac:dyDescent="0.2">
      <c r="D155" s="11" t="s">
        <v>93</v>
      </c>
      <c r="E155" s="79" t="s">
        <v>192</v>
      </c>
      <c r="F155" s="79"/>
      <c r="G155" s="79"/>
      <c r="H155" s="79"/>
    </row>
    <row r="156" spans="3:16" s="4" customFormat="1" ht="22.2" customHeight="1" x14ac:dyDescent="0.2">
      <c r="D156" s="11" t="s">
        <v>68</v>
      </c>
      <c r="E156" s="79" t="s">
        <v>272</v>
      </c>
      <c r="F156" s="79"/>
      <c r="G156" s="79"/>
      <c r="H156" s="79"/>
    </row>
    <row r="157" spans="3:16" s="4" customFormat="1" ht="27.6" customHeight="1" x14ac:dyDescent="0.2">
      <c r="D157" s="11" t="s">
        <v>69</v>
      </c>
      <c r="E157" s="79" t="s">
        <v>271</v>
      </c>
      <c r="F157" s="79"/>
      <c r="G157" s="79"/>
      <c r="H157" s="79"/>
      <c r="I157" s="13"/>
      <c r="J157" s="27"/>
    </row>
    <row r="158" spans="3:16" s="4" customFormat="1" ht="13.2" customHeight="1" x14ac:dyDescent="0.2">
      <c r="D158" s="11" t="s">
        <v>74</v>
      </c>
      <c r="E158" s="79" t="s">
        <v>144</v>
      </c>
      <c r="F158" s="79"/>
      <c r="G158" s="79"/>
      <c r="H158" s="79"/>
      <c r="L158" s="18"/>
      <c r="M158" s="18"/>
      <c r="N158" s="18"/>
      <c r="O158" s="18"/>
      <c r="P158" s="18"/>
    </row>
    <row r="159" spans="3:16" s="4" customFormat="1" ht="4.8" customHeight="1" x14ac:dyDescent="0.2">
      <c r="D159" s="11"/>
      <c r="E159" s="34"/>
      <c r="F159" s="34"/>
      <c r="G159" s="34"/>
      <c r="H159" s="34"/>
      <c r="L159" s="18"/>
      <c r="M159" s="18"/>
      <c r="N159" s="18"/>
      <c r="O159" s="18"/>
      <c r="P159" s="18"/>
    </row>
    <row r="160" spans="3:16" s="4" customFormat="1" ht="62.4" customHeight="1" x14ac:dyDescent="0.2">
      <c r="C160" s="11" t="s">
        <v>114</v>
      </c>
      <c r="D160" s="83" t="s">
        <v>193</v>
      </c>
      <c r="E160" s="83"/>
      <c r="F160" s="83"/>
      <c r="G160" s="83"/>
      <c r="H160" s="83"/>
    </row>
    <row r="161" spans="2:16" s="4" customFormat="1" x14ac:dyDescent="0.2">
      <c r="D161" s="11" t="s">
        <v>93</v>
      </c>
      <c r="E161" s="79" t="s">
        <v>194</v>
      </c>
      <c r="F161" s="79"/>
      <c r="G161" s="79"/>
      <c r="H161" s="79"/>
    </row>
    <row r="162" spans="2:16" s="4" customFormat="1" x14ac:dyDescent="0.2">
      <c r="D162" s="11" t="s">
        <v>68</v>
      </c>
      <c r="E162" s="79" t="s">
        <v>195</v>
      </c>
      <c r="F162" s="79"/>
      <c r="G162" s="79"/>
      <c r="H162" s="79"/>
      <c r="J162" s="84"/>
    </row>
    <row r="163" spans="2:16" s="4" customFormat="1" x14ac:dyDescent="0.2">
      <c r="D163" s="11" t="s">
        <v>69</v>
      </c>
      <c r="E163" s="79" t="s">
        <v>141</v>
      </c>
      <c r="F163" s="79"/>
      <c r="G163" s="79"/>
      <c r="H163" s="79"/>
      <c r="J163" s="85"/>
    </row>
    <row r="164" spans="2:16" s="4" customFormat="1" ht="4.8" customHeight="1" x14ac:dyDescent="0.2">
      <c r="C164" s="51"/>
      <c r="D164" s="52"/>
      <c r="E164" s="46"/>
      <c r="F164" s="46"/>
      <c r="G164" s="46"/>
      <c r="H164" s="46"/>
      <c r="L164" s="18"/>
      <c r="M164" s="18"/>
      <c r="N164" s="18"/>
      <c r="O164" s="18"/>
      <c r="P164" s="18"/>
    </row>
    <row r="165" spans="2:16" s="4" customFormat="1" ht="40.200000000000003" customHeight="1" x14ac:dyDescent="0.2">
      <c r="C165" s="53" t="s">
        <v>264</v>
      </c>
      <c r="D165" s="89" t="s">
        <v>238</v>
      </c>
      <c r="E165" s="89"/>
      <c r="F165" s="89"/>
      <c r="G165" s="89"/>
      <c r="H165" s="89"/>
    </row>
    <row r="166" spans="2:16" s="4" customFormat="1" ht="13.2" customHeight="1" x14ac:dyDescent="0.2">
      <c r="C166" s="56"/>
      <c r="D166" s="53" t="s">
        <v>93</v>
      </c>
      <c r="E166" s="92" t="s">
        <v>232</v>
      </c>
      <c r="F166" s="92"/>
      <c r="G166" s="92"/>
      <c r="H166" s="92"/>
      <c r="L166" s="18"/>
      <c r="M166" s="18"/>
      <c r="N166" s="18"/>
      <c r="O166" s="18"/>
      <c r="P166" s="18"/>
    </row>
    <row r="167" spans="2:16" s="4" customFormat="1" ht="13.2" customHeight="1" x14ac:dyDescent="0.2">
      <c r="C167" s="56"/>
      <c r="D167" s="53" t="s">
        <v>68</v>
      </c>
      <c r="E167" s="92" t="s">
        <v>233</v>
      </c>
      <c r="F167" s="92"/>
      <c r="G167" s="92"/>
      <c r="H167" s="92"/>
      <c r="L167" s="18"/>
      <c r="M167" s="18"/>
      <c r="N167" s="18"/>
      <c r="O167" s="18"/>
      <c r="P167" s="18"/>
    </row>
    <row r="168" spans="2:16" s="4" customFormat="1" ht="12" customHeight="1" x14ac:dyDescent="0.2">
      <c r="C168" s="56"/>
      <c r="D168" s="53" t="s">
        <v>69</v>
      </c>
      <c r="E168" s="92" t="s">
        <v>265</v>
      </c>
      <c r="F168" s="92"/>
      <c r="G168" s="92"/>
      <c r="H168" s="92"/>
      <c r="J168" s="84"/>
      <c r="L168" s="18"/>
      <c r="M168" s="18"/>
      <c r="N168" s="18"/>
      <c r="O168" s="18"/>
      <c r="P168" s="18"/>
    </row>
    <row r="169" spans="2:16" s="4" customFormat="1" ht="13.2" customHeight="1" x14ac:dyDescent="0.2">
      <c r="C169" s="56"/>
      <c r="D169" s="53" t="s">
        <v>74</v>
      </c>
      <c r="E169" s="92" t="s">
        <v>144</v>
      </c>
      <c r="F169" s="92"/>
      <c r="G169" s="92"/>
      <c r="H169" s="92"/>
      <c r="J169" s="85"/>
      <c r="L169" s="18"/>
      <c r="M169" s="18"/>
      <c r="N169" s="18"/>
      <c r="O169" s="18"/>
      <c r="P169" s="18"/>
    </row>
    <row r="170" spans="2:16" s="4" customFormat="1" ht="6" customHeight="1" x14ac:dyDescent="0.2">
      <c r="D170" s="11"/>
      <c r="E170" s="6"/>
    </row>
    <row r="171" spans="2:16" s="4" customFormat="1" ht="20.25" customHeight="1" x14ac:dyDescent="0.2">
      <c r="B171" s="6"/>
    </row>
    <row r="172" spans="2:16" s="4" customFormat="1" ht="20.25" customHeight="1" x14ac:dyDescent="0.2">
      <c r="B172" s="96" t="s">
        <v>129</v>
      </c>
      <c r="C172" s="97"/>
      <c r="D172" s="97"/>
      <c r="E172" s="98"/>
    </row>
    <row r="173" spans="2:16" s="4" customFormat="1" ht="13.5" customHeight="1" x14ac:dyDescent="0.2">
      <c r="B173" s="7"/>
    </row>
    <row r="174" spans="2:16" s="4" customFormat="1" ht="12" customHeight="1" x14ac:dyDescent="0.2">
      <c r="B174" s="8" t="s">
        <v>63</v>
      </c>
      <c r="C174" s="91" t="s">
        <v>196</v>
      </c>
      <c r="D174" s="91"/>
      <c r="E174" s="91"/>
      <c r="F174" s="91"/>
      <c r="G174" s="91"/>
      <c r="H174" s="91"/>
    </row>
    <row r="175" spans="2:16" s="4" customFormat="1" ht="6" customHeight="1" x14ac:dyDescent="0.2">
      <c r="D175" s="11"/>
      <c r="E175" s="6"/>
    </row>
    <row r="176" spans="2:16" s="4" customFormat="1" ht="40.5" customHeight="1" x14ac:dyDescent="0.2">
      <c r="C176" s="11" t="s">
        <v>86</v>
      </c>
      <c r="D176" s="83" t="s">
        <v>273</v>
      </c>
      <c r="E176" s="83"/>
      <c r="F176" s="83"/>
      <c r="G176" s="83"/>
      <c r="H176" s="83"/>
    </row>
    <row r="177" spans="3:15" s="4" customFormat="1" ht="13.5" customHeight="1" x14ac:dyDescent="0.2">
      <c r="D177" s="11" t="s">
        <v>93</v>
      </c>
      <c r="E177" s="78" t="s">
        <v>274</v>
      </c>
      <c r="F177" s="79"/>
      <c r="G177" s="79"/>
      <c r="H177" s="79"/>
    </row>
    <row r="178" spans="3:15" s="4" customFormat="1" ht="13.5" customHeight="1" x14ac:dyDescent="0.2">
      <c r="D178" s="11" t="s">
        <v>94</v>
      </c>
      <c r="E178" s="78" t="s">
        <v>275</v>
      </c>
      <c r="F178" s="79"/>
      <c r="G178" s="79"/>
      <c r="H178" s="79"/>
    </row>
    <row r="179" spans="3:15" s="4" customFormat="1" ht="13.5" customHeight="1" x14ac:dyDescent="0.2">
      <c r="D179" s="11" t="s">
        <v>95</v>
      </c>
      <c r="E179" s="78" t="s">
        <v>276</v>
      </c>
      <c r="F179" s="79"/>
      <c r="G179" s="79"/>
      <c r="H179" s="79"/>
    </row>
    <row r="180" spans="3:15" s="4" customFormat="1" ht="13.5" customHeight="1" x14ac:dyDescent="0.2">
      <c r="D180" s="11" t="s">
        <v>101</v>
      </c>
      <c r="E180" s="78" t="s">
        <v>277</v>
      </c>
      <c r="F180" s="79"/>
      <c r="G180" s="79"/>
      <c r="H180" s="79"/>
      <c r="J180" s="84"/>
    </row>
    <row r="181" spans="3:15" s="4" customFormat="1" ht="13.5" customHeight="1" x14ac:dyDescent="0.2">
      <c r="D181" s="11" t="s">
        <v>102</v>
      </c>
      <c r="E181" s="78" t="s">
        <v>141</v>
      </c>
      <c r="F181" s="79"/>
      <c r="G181" s="79"/>
      <c r="H181" s="79"/>
      <c r="J181" s="85"/>
    </row>
    <row r="182" spans="3:15" s="4" customFormat="1" ht="6" customHeight="1" x14ac:dyDescent="0.2">
      <c r="D182" s="11"/>
      <c r="E182" s="6"/>
    </row>
    <row r="183" spans="3:15" s="4" customFormat="1" ht="27" customHeight="1" x14ac:dyDescent="0.2">
      <c r="C183" s="11" t="s">
        <v>79</v>
      </c>
      <c r="D183" s="83" t="s">
        <v>278</v>
      </c>
      <c r="E183" s="83"/>
      <c r="F183" s="83"/>
      <c r="G183" s="83"/>
      <c r="H183" s="83"/>
    </row>
    <row r="184" spans="3:15" s="4" customFormat="1" ht="13.5" customHeight="1" x14ac:dyDescent="0.2">
      <c r="D184" s="11" t="s">
        <v>93</v>
      </c>
      <c r="E184" s="78" t="s">
        <v>279</v>
      </c>
      <c r="F184" s="79"/>
      <c r="G184" s="79"/>
      <c r="H184" s="79"/>
    </row>
    <row r="185" spans="3:15" s="4" customFormat="1" ht="13.5" customHeight="1" x14ac:dyDescent="0.2">
      <c r="D185" s="11" t="s">
        <v>94</v>
      </c>
      <c r="E185" s="78" t="s">
        <v>280</v>
      </c>
      <c r="F185" s="79"/>
      <c r="G185" s="79"/>
      <c r="H185" s="79"/>
    </row>
    <row r="186" spans="3:15" s="4" customFormat="1" ht="13.5" customHeight="1" x14ac:dyDescent="0.2">
      <c r="D186" s="11" t="s">
        <v>95</v>
      </c>
      <c r="E186" s="78" t="s">
        <v>281</v>
      </c>
      <c r="F186" s="79"/>
      <c r="G186" s="79"/>
      <c r="H186" s="79"/>
    </row>
    <row r="187" spans="3:15" s="4" customFormat="1" ht="13.5" customHeight="1" x14ac:dyDescent="0.2">
      <c r="D187" s="11" t="s">
        <v>101</v>
      </c>
      <c r="E187" s="78" t="s">
        <v>282</v>
      </c>
      <c r="F187" s="79"/>
      <c r="G187" s="79"/>
      <c r="H187" s="79"/>
      <c r="J187" s="84"/>
    </row>
    <row r="188" spans="3:15" s="4" customFormat="1" ht="13.5" customHeight="1" x14ac:dyDescent="0.2">
      <c r="D188" s="11" t="s">
        <v>102</v>
      </c>
      <c r="E188" s="78" t="s">
        <v>283</v>
      </c>
      <c r="F188" s="79"/>
      <c r="G188" s="79"/>
      <c r="H188" s="79"/>
      <c r="J188" s="85"/>
    </row>
    <row r="189" spans="3:15" s="4" customFormat="1" ht="6" customHeight="1" x14ac:dyDescent="0.2">
      <c r="D189" s="11"/>
      <c r="E189" s="6"/>
    </row>
    <row r="190" spans="3:15" s="4" customFormat="1" ht="27" customHeight="1" x14ac:dyDescent="0.2">
      <c r="C190" s="11" t="s">
        <v>71</v>
      </c>
      <c r="D190" s="83" t="s">
        <v>296</v>
      </c>
      <c r="E190" s="83"/>
      <c r="F190" s="83"/>
      <c r="G190" s="83"/>
      <c r="H190" s="83"/>
      <c r="L190" s="4" t="s">
        <v>209</v>
      </c>
      <c r="N190" s="4" t="s">
        <v>210</v>
      </c>
      <c r="O190" s="4" t="s">
        <v>211</v>
      </c>
    </row>
    <row r="191" spans="3:15" s="4" customFormat="1" ht="21.6" x14ac:dyDescent="0.2">
      <c r="D191" s="11" t="s">
        <v>93</v>
      </c>
      <c r="E191" s="72" t="s">
        <v>286</v>
      </c>
      <c r="F191" s="103" t="str">
        <f>IF(O191=1,"　ａ　が重複しています","")</f>
        <v/>
      </c>
      <c r="G191" s="103"/>
      <c r="H191" s="103"/>
      <c r="I191" s="75"/>
      <c r="J191" s="59"/>
      <c r="L191" s="4">
        <f>IF(COUNTA(J191:J199)=0,1,"")</f>
        <v>1</v>
      </c>
      <c r="M191" s="10" t="s">
        <v>64</v>
      </c>
      <c r="N191" s="4">
        <f t="shared" ref="N191:N199" si="3">COUNTIF($J$191:$J$199,M191)</f>
        <v>0</v>
      </c>
      <c r="O191" s="4">
        <f>IF(N191&gt;1,1,0)</f>
        <v>0</v>
      </c>
    </row>
    <row r="192" spans="3:15" s="4" customFormat="1" ht="21.6" x14ac:dyDescent="0.2">
      <c r="D192" s="11" t="s">
        <v>94</v>
      </c>
      <c r="E192" s="72" t="s">
        <v>287</v>
      </c>
      <c r="F192" s="103" t="str">
        <f>IF(O192=1,"　ｂ　が重複しています","")</f>
        <v/>
      </c>
      <c r="G192" s="103"/>
      <c r="H192" s="103"/>
      <c r="J192" s="67"/>
      <c r="M192" s="11" t="s">
        <v>68</v>
      </c>
      <c r="N192" s="4">
        <f t="shared" si="3"/>
        <v>0</v>
      </c>
      <c r="O192" s="4">
        <f t="shared" ref="O192:O199" si="4">IF(N192&gt;1,1,0)</f>
        <v>0</v>
      </c>
    </row>
    <row r="193" spans="2:15" s="4" customFormat="1" ht="16.2" x14ac:dyDescent="0.2">
      <c r="D193" s="11" t="s">
        <v>95</v>
      </c>
      <c r="E193" s="72" t="s">
        <v>288</v>
      </c>
      <c r="F193" s="103" t="str">
        <f>IF(O193=1,"　ｃ　が重複しています","")</f>
        <v/>
      </c>
      <c r="G193" s="103"/>
      <c r="H193" s="103"/>
      <c r="J193" s="67"/>
      <c r="M193" s="11" t="s">
        <v>69</v>
      </c>
      <c r="N193" s="4">
        <f t="shared" si="3"/>
        <v>0</v>
      </c>
      <c r="O193" s="4">
        <f t="shared" si="4"/>
        <v>0</v>
      </c>
    </row>
    <row r="194" spans="2:15" s="4" customFormat="1" ht="21.6" x14ac:dyDescent="0.2">
      <c r="D194" s="11" t="s">
        <v>101</v>
      </c>
      <c r="E194" s="72" t="s">
        <v>290</v>
      </c>
      <c r="F194" s="103" t="str">
        <f>IF(O194=1,"　ｄ　が重複しています","")</f>
        <v/>
      </c>
      <c r="G194" s="103"/>
      <c r="H194" s="103"/>
      <c r="J194" s="67"/>
      <c r="M194" s="11" t="s">
        <v>74</v>
      </c>
      <c r="N194" s="4">
        <f t="shared" si="3"/>
        <v>0</v>
      </c>
      <c r="O194" s="4">
        <f t="shared" si="4"/>
        <v>0</v>
      </c>
    </row>
    <row r="195" spans="2:15" s="4" customFormat="1" ht="16.2" x14ac:dyDescent="0.2">
      <c r="D195" s="11" t="s">
        <v>102</v>
      </c>
      <c r="E195" s="72" t="s">
        <v>289</v>
      </c>
      <c r="F195" s="103" t="str">
        <f>IF(O195=1,"　ｅ　が重複しています","")</f>
        <v/>
      </c>
      <c r="G195" s="103"/>
      <c r="H195" s="103"/>
      <c r="J195" s="67"/>
      <c r="M195" s="10" t="s">
        <v>75</v>
      </c>
      <c r="N195" s="4">
        <f t="shared" si="3"/>
        <v>0</v>
      </c>
      <c r="O195" s="4">
        <f t="shared" si="4"/>
        <v>0</v>
      </c>
    </row>
    <row r="196" spans="2:15" s="4" customFormat="1" ht="21.6" x14ac:dyDescent="0.2">
      <c r="D196" s="11" t="s">
        <v>284</v>
      </c>
      <c r="E196" s="72" t="s">
        <v>291</v>
      </c>
      <c r="F196" s="103" t="str">
        <f>IF(O196=1,"　ｆ　が重複しています","")</f>
        <v/>
      </c>
      <c r="G196" s="103"/>
      <c r="H196" s="103"/>
      <c r="J196" s="67"/>
      <c r="M196" s="11" t="s">
        <v>76</v>
      </c>
      <c r="N196" s="4">
        <f t="shared" si="3"/>
        <v>0</v>
      </c>
      <c r="O196" s="4">
        <f t="shared" si="4"/>
        <v>0</v>
      </c>
    </row>
    <row r="197" spans="2:15" s="4" customFormat="1" ht="21.6" x14ac:dyDescent="0.2">
      <c r="D197" s="11" t="s">
        <v>285</v>
      </c>
      <c r="E197" s="72" t="s">
        <v>293</v>
      </c>
      <c r="F197" s="103" t="str">
        <f>IF(O197=1,"　ｇ　が重複しています","")</f>
        <v/>
      </c>
      <c r="G197" s="103"/>
      <c r="H197" s="103"/>
      <c r="J197" s="67"/>
      <c r="M197" s="11" t="s">
        <v>77</v>
      </c>
      <c r="N197" s="4">
        <f t="shared" si="3"/>
        <v>0</v>
      </c>
      <c r="O197" s="4">
        <f t="shared" si="4"/>
        <v>0</v>
      </c>
    </row>
    <row r="198" spans="2:15" s="4" customFormat="1" ht="16.2" x14ac:dyDescent="0.2">
      <c r="D198" s="11" t="s">
        <v>78</v>
      </c>
      <c r="E198" s="72" t="s">
        <v>292</v>
      </c>
      <c r="F198" s="103" t="str">
        <f>IF(O198=1,"　ｈ　が重複しています","")</f>
        <v/>
      </c>
      <c r="G198" s="103"/>
      <c r="H198" s="103"/>
      <c r="J198" s="67"/>
      <c r="M198" s="4" t="s">
        <v>368</v>
      </c>
      <c r="N198" s="4">
        <f t="shared" si="3"/>
        <v>0</v>
      </c>
      <c r="O198" s="4">
        <f t="shared" si="4"/>
        <v>0</v>
      </c>
    </row>
    <row r="199" spans="2:15" s="4" customFormat="1" ht="16.2" x14ac:dyDescent="0.2">
      <c r="D199" s="11" t="s">
        <v>81</v>
      </c>
      <c r="E199" s="72" t="s">
        <v>251</v>
      </c>
      <c r="F199" s="103" t="str">
        <f>IF(O199=1,"　ｉ　が重複しています","")</f>
        <v/>
      </c>
      <c r="G199" s="103"/>
      <c r="H199" s="103"/>
      <c r="J199" s="67"/>
      <c r="L199" s="4" t="s">
        <v>369</v>
      </c>
      <c r="M199" s="4" t="s">
        <v>107</v>
      </c>
      <c r="N199" s="4">
        <f t="shared" si="3"/>
        <v>0</v>
      </c>
      <c r="O199" s="4">
        <f t="shared" si="4"/>
        <v>0</v>
      </c>
    </row>
    <row r="200" spans="2:15" s="4" customFormat="1" ht="44.4" customHeight="1" x14ac:dyDescent="0.2">
      <c r="D200" s="11"/>
      <c r="E200" s="80"/>
      <c r="F200" s="81"/>
      <c r="G200" s="81"/>
      <c r="H200" s="81"/>
      <c r="I200" s="81"/>
      <c r="J200" s="82"/>
      <c r="L200" s="4">
        <f>IF(N199=0,IF(L202=1,20,0),0)</f>
        <v>0</v>
      </c>
    </row>
    <row r="201" spans="2:15" s="4" customFormat="1" ht="13.5" customHeight="1" x14ac:dyDescent="0.2">
      <c r="D201" s="11"/>
      <c r="E201" s="77" t="str">
        <f>IF(L200=20,"＜↑入力の訂正のお願い＞　具体的なことを記入した場合、記号の ｉ を必ず選択してください",IF(N199=0,"",IF(N199="","無回答",)))</f>
        <v/>
      </c>
      <c r="F201" s="34"/>
      <c r="G201" s="34"/>
      <c r="H201" s="34"/>
    </row>
    <row r="202" spans="2:15" s="4" customFormat="1" ht="6" customHeight="1" x14ac:dyDescent="0.2">
      <c r="D202" s="11"/>
      <c r="E202" s="6"/>
      <c r="L202" s="4">
        <f>COUNTA(E200)</f>
        <v>0</v>
      </c>
    </row>
    <row r="203" spans="2:15" s="4" customFormat="1" ht="27" customHeight="1" x14ac:dyDescent="0.2">
      <c r="B203" s="8" t="s">
        <v>65</v>
      </c>
      <c r="C203" s="91" t="s">
        <v>294</v>
      </c>
      <c r="D203" s="91"/>
      <c r="E203" s="91"/>
      <c r="F203" s="91"/>
      <c r="G203" s="91"/>
      <c r="H203" s="91"/>
      <c r="M203" s="11"/>
    </row>
    <row r="204" spans="2:15" s="4" customFormat="1" ht="6" customHeight="1" x14ac:dyDescent="0.2">
      <c r="D204" s="11"/>
      <c r="E204" s="6"/>
    </row>
    <row r="205" spans="2:15" s="4" customFormat="1" ht="27" customHeight="1" x14ac:dyDescent="0.2">
      <c r="C205" s="11" t="s">
        <v>115</v>
      </c>
      <c r="D205" s="89" t="s">
        <v>295</v>
      </c>
      <c r="E205" s="90"/>
      <c r="F205" s="90"/>
      <c r="G205" s="90"/>
      <c r="H205" s="90"/>
      <c r="L205" s="4" t="s">
        <v>209</v>
      </c>
      <c r="N205" s="4" t="s">
        <v>210</v>
      </c>
      <c r="O205" s="4" t="s">
        <v>211</v>
      </c>
    </row>
    <row r="206" spans="2:15" s="4" customFormat="1" ht="15" customHeight="1" x14ac:dyDescent="0.2">
      <c r="D206" s="11" t="s">
        <v>93</v>
      </c>
      <c r="E206" s="78" t="s">
        <v>91</v>
      </c>
      <c r="F206" s="86"/>
      <c r="G206" s="86"/>
      <c r="H206" s="35" t="str">
        <f>IF(O206=1,"　ａ　が重複しています","")</f>
        <v/>
      </c>
      <c r="J206" s="27"/>
      <c r="L206" s="4">
        <f>IF(COUNTA(J206:J210)=0,1,"")</f>
        <v>1</v>
      </c>
      <c r="M206" s="10" t="s">
        <v>64</v>
      </c>
      <c r="N206" s="4">
        <f>COUNTIF(J206:J210,M206)</f>
        <v>0</v>
      </c>
      <c r="O206" s="4">
        <f>IF(N206&gt;1,1,0)</f>
        <v>0</v>
      </c>
    </row>
    <row r="207" spans="2:15" s="4" customFormat="1" ht="15" customHeight="1" x14ac:dyDescent="0.2">
      <c r="D207" s="11" t="s">
        <v>68</v>
      </c>
      <c r="E207" s="78" t="s">
        <v>197</v>
      </c>
      <c r="F207" s="86"/>
      <c r="G207" s="86"/>
      <c r="H207" s="35" t="str">
        <f>IF(O207=1,"　ｂ　が重複しています","")</f>
        <v/>
      </c>
      <c r="J207" s="27"/>
      <c r="M207" s="11" t="s">
        <v>68</v>
      </c>
      <c r="N207" s="4">
        <f>COUNTIF(J206:J210,M207)</f>
        <v>0</v>
      </c>
      <c r="O207" s="4">
        <f t="shared" ref="O207:O208" si="5">IF(N207&gt;1,1,0)</f>
        <v>0</v>
      </c>
    </row>
    <row r="208" spans="2:15" s="4" customFormat="1" ht="16.8" customHeight="1" x14ac:dyDescent="0.2">
      <c r="D208" s="11" t="s">
        <v>69</v>
      </c>
      <c r="E208" s="78" t="s">
        <v>198</v>
      </c>
      <c r="F208" s="86"/>
      <c r="G208" s="86"/>
      <c r="H208" s="35" t="str">
        <f>IF(O208=1,"　ｃ　が重複しています","")</f>
        <v/>
      </c>
      <c r="J208" s="27"/>
      <c r="M208" s="11" t="s">
        <v>69</v>
      </c>
      <c r="N208" s="4">
        <f>COUNTIF(J206:J210,M208)</f>
        <v>0</v>
      </c>
      <c r="O208" s="4">
        <f t="shared" si="5"/>
        <v>0</v>
      </c>
    </row>
    <row r="209" spans="2:15" s="4" customFormat="1" ht="15.6" customHeight="1" x14ac:dyDescent="0.2">
      <c r="D209" s="11" t="s">
        <v>74</v>
      </c>
      <c r="E209" s="78" t="s">
        <v>214</v>
      </c>
      <c r="F209" s="86"/>
      <c r="G209" s="86"/>
      <c r="H209" s="35" t="str">
        <f>IF(O209=1,"　ｄ　が重複しています","")</f>
        <v/>
      </c>
      <c r="J209" s="27"/>
      <c r="M209" s="11" t="s">
        <v>74</v>
      </c>
      <c r="N209" s="4">
        <f>COUNTIF(J206:J210,M209)</f>
        <v>0</v>
      </c>
      <c r="O209" s="4">
        <f t="shared" ref="O209" si="6">IF(N209&gt;1,1,0)</f>
        <v>0</v>
      </c>
    </row>
    <row r="210" spans="2:15" s="4" customFormat="1" ht="16.8" customHeight="1" x14ac:dyDescent="0.2">
      <c r="D210" s="11" t="s">
        <v>75</v>
      </c>
      <c r="E210" s="78" t="s">
        <v>199</v>
      </c>
      <c r="F210" s="86"/>
      <c r="G210" s="86"/>
      <c r="H210" s="35" t="str">
        <f>IF(O210=1,"　ｅ　が重複しています","")</f>
        <v/>
      </c>
      <c r="J210" s="27"/>
      <c r="M210" s="11" t="s">
        <v>75</v>
      </c>
      <c r="N210" s="4">
        <f>COUNTIF(J206:J210,M210)</f>
        <v>0</v>
      </c>
      <c r="O210" s="4">
        <f t="shared" ref="O210" si="7">IF(N210&gt;1,1,0)</f>
        <v>0</v>
      </c>
    </row>
    <row r="211" spans="2:15" s="4" customFormat="1" ht="6" customHeight="1" x14ac:dyDescent="0.2">
      <c r="D211" s="11"/>
      <c r="E211" s="6"/>
    </row>
    <row r="212" spans="2:15" s="4" customFormat="1" ht="27" customHeight="1" x14ac:dyDescent="0.2">
      <c r="B212" s="75"/>
      <c r="C212" s="11" t="s">
        <v>73</v>
      </c>
      <c r="D212" s="83" t="s">
        <v>297</v>
      </c>
      <c r="E212" s="83"/>
      <c r="F212" s="83"/>
      <c r="G212" s="83"/>
      <c r="H212" s="83"/>
      <c r="L212" s="4" t="s">
        <v>209</v>
      </c>
      <c r="N212" s="4" t="s">
        <v>210</v>
      </c>
      <c r="O212" s="4" t="s">
        <v>211</v>
      </c>
    </row>
    <row r="213" spans="2:15" s="4" customFormat="1" ht="13.2" customHeight="1" x14ac:dyDescent="0.2">
      <c r="B213" s="75"/>
      <c r="D213" s="10" t="s">
        <v>93</v>
      </c>
      <c r="E213" s="78" t="s">
        <v>298</v>
      </c>
      <c r="F213" s="86"/>
      <c r="G213" s="86"/>
      <c r="H213" s="74" t="str">
        <f>IF(O213=1,"　ａ　が重複しています","")</f>
        <v/>
      </c>
      <c r="J213" s="67"/>
      <c r="L213" s="4">
        <f>IF(COUNTA(J213:J217)=0,1,"")</f>
        <v>1</v>
      </c>
      <c r="M213" s="10" t="s">
        <v>64</v>
      </c>
      <c r="N213" s="4">
        <f>COUNTIF(J213:J219,M213)</f>
        <v>0</v>
      </c>
      <c r="O213" s="4">
        <f>IF(N213&gt;1,1,0)</f>
        <v>0</v>
      </c>
    </row>
    <row r="214" spans="2:15" s="4" customFormat="1" ht="13.2" customHeight="1" x14ac:dyDescent="0.2">
      <c r="B214" s="75"/>
      <c r="D214" s="11" t="s">
        <v>68</v>
      </c>
      <c r="E214" s="78" t="s">
        <v>299</v>
      </c>
      <c r="F214" s="86"/>
      <c r="G214" s="86"/>
      <c r="H214" s="74" t="str">
        <f>IF(O214=1,"　ｂ　が重複しています","")</f>
        <v/>
      </c>
      <c r="J214" s="27"/>
      <c r="M214" s="11" t="s">
        <v>68</v>
      </c>
      <c r="N214" s="4">
        <f>COUNTIF(J213:J219,M214)</f>
        <v>0</v>
      </c>
      <c r="O214" s="4">
        <f t="shared" ref="O214:O217" si="8">IF(N214&gt;1,1,0)</f>
        <v>0</v>
      </c>
    </row>
    <row r="215" spans="2:15" s="4" customFormat="1" ht="13.2" customHeight="1" x14ac:dyDescent="0.2">
      <c r="B215" s="75"/>
      <c r="D215" s="10" t="s">
        <v>95</v>
      </c>
      <c r="E215" s="78" t="s">
        <v>300</v>
      </c>
      <c r="F215" s="86"/>
      <c r="G215" s="86"/>
      <c r="H215" s="74" t="str">
        <f>IF(O215=1,"　ｃ　が重複しています","")</f>
        <v/>
      </c>
      <c r="J215" s="27"/>
      <c r="M215" s="11" t="s">
        <v>69</v>
      </c>
      <c r="N215" s="4">
        <f>COUNTIF(J213:J219,M215)</f>
        <v>0</v>
      </c>
      <c r="O215" s="4">
        <f t="shared" si="8"/>
        <v>0</v>
      </c>
    </row>
    <row r="216" spans="2:15" s="4" customFormat="1" ht="13.2" customHeight="1" x14ac:dyDescent="0.2">
      <c r="B216" s="75"/>
      <c r="D216" s="11" t="s">
        <v>101</v>
      </c>
      <c r="E216" s="78" t="s">
        <v>301</v>
      </c>
      <c r="F216" s="86"/>
      <c r="G216" s="86"/>
      <c r="H216" s="74" t="str">
        <f>IF(O216=1,"　ｄ　が重複しています","")</f>
        <v/>
      </c>
      <c r="J216" s="27"/>
      <c r="M216" s="11" t="s">
        <v>74</v>
      </c>
      <c r="N216" s="4">
        <f>COUNTIF(J213:J219,M216)</f>
        <v>0</v>
      </c>
      <c r="O216" s="4">
        <f t="shared" si="8"/>
        <v>0</v>
      </c>
    </row>
    <row r="217" spans="2:15" s="4" customFormat="1" ht="13.2" customHeight="1" x14ac:dyDescent="0.2">
      <c r="B217" s="75"/>
      <c r="D217" s="11" t="s">
        <v>102</v>
      </c>
      <c r="E217" s="78" t="s">
        <v>302</v>
      </c>
      <c r="F217" s="86"/>
      <c r="G217" s="86"/>
      <c r="H217" s="74" t="str">
        <f>IF(O217=1,"　ｅ　が重複しています","")</f>
        <v/>
      </c>
      <c r="J217" s="27"/>
      <c r="M217" s="11" t="s">
        <v>75</v>
      </c>
      <c r="N217" s="4">
        <f>COUNTIF(J213:J219,M217)</f>
        <v>0</v>
      </c>
      <c r="O217" s="4">
        <f t="shared" si="8"/>
        <v>0</v>
      </c>
    </row>
    <row r="218" spans="2:15" s="4" customFormat="1" ht="13.2" customHeight="1" x14ac:dyDescent="0.2">
      <c r="B218" s="75"/>
      <c r="D218" s="11" t="s">
        <v>370</v>
      </c>
      <c r="E218" s="78" t="s">
        <v>303</v>
      </c>
      <c r="F218" s="86"/>
      <c r="G218" s="86"/>
      <c r="H218" s="74" t="str">
        <f>IF(O218=1,"　ｆ　が重複しています","")</f>
        <v/>
      </c>
      <c r="J218" s="27"/>
      <c r="M218" s="11" t="s">
        <v>104</v>
      </c>
      <c r="N218" s="4">
        <f>COUNTIF(J213:J219,M218)</f>
        <v>0</v>
      </c>
      <c r="O218" s="4">
        <f t="shared" ref="O218:O219" si="9">IF(N218&gt;1,1,0)</f>
        <v>0</v>
      </c>
    </row>
    <row r="219" spans="2:15" s="4" customFormat="1" ht="13.2" customHeight="1" x14ac:dyDescent="0.2">
      <c r="B219" s="75"/>
      <c r="D219" s="11" t="s">
        <v>371</v>
      </c>
      <c r="E219" s="78" t="s">
        <v>304</v>
      </c>
      <c r="F219" s="86"/>
      <c r="G219" s="86"/>
      <c r="H219" s="74" t="str">
        <f>IF(O219=1,"　ｇ　が重複しています","")</f>
        <v/>
      </c>
      <c r="J219" s="27"/>
      <c r="M219" s="11" t="s">
        <v>105</v>
      </c>
      <c r="N219" s="4">
        <f>COUNTIF(J213:J219,M219)</f>
        <v>0</v>
      </c>
      <c r="O219" s="4">
        <f t="shared" si="9"/>
        <v>0</v>
      </c>
    </row>
    <row r="220" spans="2:15" s="4" customFormat="1" ht="6" customHeight="1" x14ac:dyDescent="0.2">
      <c r="B220" s="75"/>
      <c r="D220" s="11"/>
      <c r="E220" s="6"/>
    </row>
    <row r="221" spans="2:15" s="4" customFormat="1" ht="27" customHeight="1" x14ac:dyDescent="0.2">
      <c r="B221" s="75"/>
      <c r="C221" s="11" t="s">
        <v>71</v>
      </c>
      <c r="D221" s="83" t="s">
        <v>200</v>
      </c>
      <c r="E221" s="83"/>
      <c r="F221" s="83"/>
      <c r="G221" s="83"/>
      <c r="H221" s="83"/>
    </row>
    <row r="222" spans="2:15" s="4" customFormat="1" ht="13.2" customHeight="1" x14ac:dyDescent="0.2">
      <c r="D222" s="10" t="s">
        <v>93</v>
      </c>
      <c r="E222" s="78" t="s">
        <v>305</v>
      </c>
      <c r="F222" s="79"/>
      <c r="G222" s="79"/>
      <c r="H222" s="79"/>
    </row>
    <row r="223" spans="2:15" s="4" customFormat="1" ht="13.2" customHeight="1" x14ac:dyDescent="0.2">
      <c r="D223" s="11" t="s">
        <v>68</v>
      </c>
      <c r="E223" s="78" t="s">
        <v>306</v>
      </c>
      <c r="F223" s="79"/>
      <c r="G223" s="79"/>
      <c r="H223" s="79"/>
    </row>
    <row r="224" spans="2:15" s="4" customFormat="1" ht="13.2" customHeight="1" x14ac:dyDescent="0.2">
      <c r="D224" s="11" t="s">
        <v>69</v>
      </c>
      <c r="E224" s="78" t="s">
        <v>307</v>
      </c>
      <c r="F224" s="79"/>
      <c r="G224" s="79"/>
      <c r="H224" s="79"/>
      <c r="J224" s="84"/>
    </row>
    <row r="225" spans="2:15" s="4" customFormat="1" ht="13.2" customHeight="1" x14ac:dyDescent="0.2">
      <c r="D225" s="11" t="s">
        <v>74</v>
      </c>
      <c r="E225" s="78" t="s">
        <v>144</v>
      </c>
      <c r="F225" s="79"/>
      <c r="G225" s="79"/>
      <c r="H225" s="79"/>
      <c r="J225" s="85"/>
    </row>
    <row r="226" spans="2:15" s="4" customFormat="1" ht="6" customHeight="1" x14ac:dyDescent="0.2">
      <c r="D226" s="11"/>
      <c r="E226" s="6"/>
    </row>
    <row r="227" spans="2:15" s="4" customFormat="1" ht="14.4" customHeight="1" x14ac:dyDescent="0.2">
      <c r="C227" s="11" t="s">
        <v>72</v>
      </c>
      <c r="D227" s="83" t="s">
        <v>201</v>
      </c>
      <c r="E227" s="83"/>
      <c r="F227" s="83"/>
      <c r="G227" s="83"/>
      <c r="H227" s="83"/>
    </row>
    <row r="228" spans="2:15" s="4" customFormat="1" ht="13.2" customHeight="1" x14ac:dyDescent="0.2">
      <c r="D228" s="11" t="s">
        <v>93</v>
      </c>
      <c r="E228" s="78" t="s">
        <v>308</v>
      </c>
      <c r="F228" s="79"/>
      <c r="G228" s="79"/>
      <c r="H228" s="79"/>
    </row>
    <row r="229" spans="2:15" s="4" customFormat="1" x14ac:dyDescent="0.2">
      <c r="D229" s="11" t="s">
        <v>68</v>
      </c>
      <c r="E229" s="78" t="s">
        <v>309</v>
      </c>
      <c r="F229" s="79"/>
      <c r="G229" s="79"/>
      <c r="H229" s="79"/>
    </row>
    <row r="230" spans="2:15" s="4" customFormat="1" ht="12" customHeight="1" x14ac:dyDescent="0.2">
      <c r="D230" s="11" t="s">
        <v>69</v>
      </c>
      <c r="E230" s="78" t="s">
        <v>310</v>
      </c>
      <c r="F230" s="79"/>
      <c r="G230" s="79"/>
      <c r="H230" s="79"/>
      <c r="J230" s="84"/>
    </row>
    <row r="231" spans="2:15" s="4" customFormat="1" ht="13.2" customHeight="1" x14ac:dyDescent="0.2">
      <c r="D231" s="11" t="s">
        <v>74</v>
      </c>
      <c r="E231" s="78" t="s">
        <v>144</v>
      </c>
      <c r="F231" s="78"/>
      <c r="G231" s="78"/>
      <c r="H231" s="78"/>
      <c r="J231" s="85"/>
    </row>
    <row r="232" spans="2:15" s="4" customFormat="1" ht="6" customHeight="1" x14ac:dyDescent="0.2">
      <c r="D232" s="11"/>
      <c r="E232" s="6"/>
    </row>
    <row r="233" spans="2:15" s="4" customFormat="1" ht="27" customHeight="1" x14ac:dyDescent="0.2">
      <c r="C233" s="11" t="s">
        <v>113</v>
      </c>
      <c r="D233" s="89" t="s">
        <v>239</v>
      </c>
      <c r="E233" s="90"/>
      <c r="F233" s="90"/>
      <c r="G233" s="90"/>
      <c r="H233" s="90"/>
      <c r="L233" s="4" t="s">
        <v>209</v>
      </c>
      <c r="N233" s="4" t="s">
        <v>210</v>
      </c>
      <c r="O233" s="4" t="s">
        <v>211</v>
      </c>
    </row>
    <row r="234" spans="2:15" s="4" customFormat="1" ht="15.6" customHeight="1" x14ac:dyDescent="0.2">
      <c r="D234" s="11" t="s">
        <v>93</v>
      </c>
      <c r="E234" s="78" t="s">
        <v>311</v>
      </c>
      <c r="F234" s="86"/>
      <c r="G234" s="86"/>
      <c r="H234" s="35" t="str">
        <f>IF(O234=1,"　ａ　が重複しています","")</f>
        <v/>
      </c>
      <c r="J234" s="27"/>
      <c r="L234" s="4">
        <f>IF(COUNTA(J234:J238)=0,1,"")</f>
        <v>1</v>
      </c>
      <c r="M234" s="10" t="s">
        <v>64</v>
      </c>
      <c r="N234" s="4">
        <f>COUNTIF(J234:J238,M234)</f>
        <v>0</v>
      </c>
      <c r="O234" s="4">
        <f>IF(N234&gt;1,1,0)</f>
        <v>0</v>
      </c>
    </row>
    <row r="235" spans="2:15" s="4" customFormat="1" ht="15.6" customHeight="1" x14ac:dyDescent="0.2">
      <c r="D235" s="11" t="s">
        <v>68</v>
      </c>
      <c r="E235" s="78" t="s">
        <v>312</v>
      </c>
      <c r="F235" s="86"/>
      <c r="G235" s="86"/>
      <c r="H235" s="35" t="str">
        <f>IF(O235=1,"　ｂ　が重複しています","")</f>
        <v/>
      </c>
      <c r="J235" s="27"/>
      <c r="M235" s="11" t="s">
        <v>68</v>
      </c>
      <c r="N235" s="4">
        <f>COUNTIF(J234:J238,M235)</f>
        <v>0</v>
      </c>
      <c r="O235" s="4">
        <f t="shared" ref="O235:O238" si="10">IF(N235&gt;1,1,0)</f>
        <v>0</v>
      </c>
    </row>
    <row r="236" spans="2:15" s="4" customFormat="1" ht="15.6" customHeight="1" x14ac:dyDescent="0.2">
      <c r="D236" s="11" t="s">
        <v>69</v>
      </c>
      <c r="E236" s="78" t="s">
        <v>313</v>
      </c>
      <c r="F236" s="86"/>
      <c r="G236" s="86"/>
      <c r="H236" s="35" t="str">
        <f>IF(O236=1,"　ｃ　が重複しています","")</f>
        <v/>
      </c>
      <c r="J236" s="27"/>
      <c r="M236" s="11" t="s">
        <v>69</v>
      </c>
      <c r="N236" s="4">
        <f>COUNTIF(J234:J238,M236)</f>
        <v>0</v>
      </c>
      <c r="O236" s="4">
        <f t="shared" si="10"/>
        <v>0</v>
      </c>
    </row>
    <row r="237" spans="2:15" s="4" customFormat="1" ht="15.6" customHeight="1" x14ac:dyDescent="0.2">
      <c r="D237" s="11" t="s">
        <v>74</v>
      </c>
      <c r="E237" s="78" t="s">
        <v>314</v>
      </c>
      <c r="F237" s="86"/>
      <c r="G237" s="86"/>
      <c r="H237" s="35" t="str">
        <f>IF(O237=1,"　ｄ　が重複しています","")</f>
        <v/>
      </c>
      <c r="J237" s="27"/>
      <c r="M237" s="11" t="s">
        <v>74</v>
      </c>
      <c r="N237" s="4">
        <f>COUNTIF(J234:J238,M237)</f>
        <v>0</v>
      </c>
      <c r="O237" s="4">
        <f t="shared" si="10"/>
        <v>0</v>
      </c>
    </row>
    <row r="238" spans="2:15" s="4" customFormat="1" ht="14.4" customHeight="1" x14ac:dyDescent="0.2">
      <c r="D238" s="11" t="s">
        <v>75</v>
      </c>
      <c r="E238" s="78" t="s">
        <v>315</v>
      </c>
      <c r="F238" s="86"/>
      <c r="G238" s="86"/>
      <c r="H238" s="35" t="str">
        <f>IF(O238=1,"　ｅ　が重複しています","")</f>
        <v/>
      </c>
      <c r="J238" s="27"/>
      <c r="M238" s="11" t="s">
        <v>75</v>
      </c>
      <c r="N238" s="4">
        <f>COUNTIF(J234:J238,M238)</f>
        <v>0</v>
      </c>
      <c r="O238" s="4">
        <f t="shared" si="10"/>
        <v>0</v>
      </c>
    </row>
    <row r="239" spans="2:15" s="4" customFormat="1" ht="6" customHeight="1" x14ac:dyDescent="0.2">
      <c r="D239" s="11"/>
      <c r="E239" s="6"/>
    </row>
    <row r="240" spans="2:15" s="4" customFormat="1" ht="27" customHeight="1" x14ac:dyDescent="0.2">
      <c r="B240" s="75"/>
      <c r="C240" s="11" t="s">
        <v>112</v>
      </c>
      <c r="D240" s="83" t="s">
        <v>362</v>
      </c>
      <c r="E240" s="83"/>
      <c r="F240" s="83"/>
      <c r="G240" s="83"/>
      <c r="H240" s="83"/>
      <c r="L240" s="4" t="s">
        <v>209</v>
      </c>
      <c r="N240" s="4" t="s">
        <v>210</v>
      </c>
      <c r="O240" s="4" t="s">
        <v>211</v>
      </c>
    </row>
    <row r="241" spans="3:15" s="4" customFormat="1" ht="15.6" customHeight="1" x14ac:dyDescent="0.2">
      <c r="D241" s="11" t="s">
        <v>93</v>
      </c>
      <c r="E241" s="78" t="s">
        <v>316</v>
      </c>
      <c r="F241" s="86"/>
      <c r="G241" s="86"/>
      <c r="H241" s="50" t="str">
        <f>IF(O241=1,"　ａ　が重複しています","")</f>
        <v/>
      </c>
      <c r="J241" s="27"/>
      <c r="L241" s="4">
        <f>IF(COUNTA(J241:J245)=0,1,"")</f>
        <v>1</v>
      </c>
      <c r="M241" s="10" t="s">
        <v>64</v>
      </c>
      <c r="N241" s="4">
        <f>COUNTIF(J241:J246,M241)</f>
        <v>0</v>
      </c>
      <c r="O241" s="4">
        <f>IF(N241&gt;1,1,0)</f>
        <v>0</v>
      </c>
    </row>
    <row r="242" spans="3:15" s="4" customFormat="1" ht="15.6" customHeight="1" x14ac:dyDescent="0.2">
      <c r="D242" s="11" t="s">
        <v>68</v>
      </c>
      <c r="E242" s="78" t="s">
        <v>317</v>
      </c>
      <c r="F242" s="86"/>
      <c r="G242" s="86"/>
      <c r="H242" s="50" t="str">
        <f>IF(O242=1,"　ｂ　が重複しています","")</f>
        <v/>
      </c>
      <c r="J242" s="27"/>
      <c r="M242" s="11" t="s">
        <v>68</v>
      </c>
      <c r="N242" s="4">
        <f>COUNTIF(J241:J246,M242)</f>
        <v>0</v>
      </c>
      <c r="O242" s="4">
        <f t="shared" ref="O242:O245" si="11">IF(N242&gt;1,1,0)</f>
        <v>0</v>
      </c>
    </row>
    <row r="243" spans="3:15" s="4" customFormat="1" ht="15.6" customHeight="1" x14ac:dyDescent="0.2">
      <c r="D243" s="11" t="s">
        <v>69</v>
      </c>
      <c r="E243" s="78" t="s">
        <v>318</v>
      </c>
      <c r="F243" s="86"/>
      <c r="G243" s="86"/>
      <c r="H243" s="50" t="str">
        <f>IF(O243=1,"　ｃ　が重複しています","")</f>
        <v/>
      </c>
      <c r="J243" s="27"/>
      <c r="M243" s="11" t="s">
        <v>69</v>
      </c>
      <c r="N243" s="4">
        <f>COUNTIF(J241:J246,M243)</f>
        <v>0</v>
      </c>
      <c r="O243" s="4">
        <f t="shared" si="11"/>
        <v>0</v>
      </c>
    </row>
    <row r="244" spans="3:15" s="4" customFormat="1" ht="15.6" customHeight="1" x14ac:dyDescent="0.2">
      <c r="D244" s="11" t="s">
        <v>74</v>
      </c>
      <c r="E244" s="87" t="s">
        <v>319</v>
      </c>
      <c r="F244" s="88"/>
      <c r="G244" s="88"/>
      <c r="H244" s="88"/>
      <c r="J244" s="27"/>
      <c r="M244" s="11" t="s">
        <v>74</v>
      </c>
      <c r="N244" s="4">
        <f>COUNTIF(J241:J246,M244)</f>
        <v>0</v>
      </c>
      <c r="O244" s="4">
        <f t="shared" si="11"/>
        <v>0</v>
      </c>
    </row>
    <row r="245" spans="3:15" s="4" customFormat="1" ht="14.4" customHeight="1" x14ac:dyDescent="0.2">
      <c r="D245" s="11" t="s">
        <v>75</v>
      </c>
      <c r="E245" s="78" t="s">
        <v>320</v>
      </c>
      <c r="F245" s="86"/>
      <c r="G245" s="86"/>
      <c r="H245" s="50" t="str">
        <f>IF(O245=1,"　ｅ　が重複しています","")</f>
        <v/>
      </c>
      <c r="J245" s="27"/>
      <c r="M245" s="11" t="s">
        <v>75</v>
      </c>
      <c r="N245" s="4">
        <f>COUNTIF(J241:J246,M245)</f>
        <v>0</v>
      </c>
      <c r="O245" s="4">
        <f t="shared" si="11"/>
        <v>0</v>
      </c>
    </row>
    <row r="246" spans="3:15" s="4" customFormat="1" ht="14.4" customHeight="1" x14ac:dyDescent="0.2">
      <c r="D246" s="11" t="s">
        <v>76</v>
      </c>
      <c r="E246" s="47" t="s">
        <v>251</v>
      </c>
      <c r="F246" s="49"/>
      <c r="G246" s="49"/>
      <c r="H246" s="50" t="str">
        <f>IF(O246=1,"　ｆ　が重複しています","")</f>
        <v/>
      </c>
      <c r="J246" s="27"/>
      <c r="L246" s="4" t="s">
        <v>372</v>
      </c>
      <c r="M246" s="11" t="s">
        <v>242</v>
      </c>
      <c r="N246" s="4">
        <f>COUNTIF(J241:J246,M246)</f>
        <v>0</v>
      </c>
      <c r="O246" s="4">
        <f t="shared" ref="O246" si="12">IF(N246&gt;1,1,0)</f>
        <v>0</v>
      </c>
    </row>
    <row r="247" spans="3:15" s="4" customFormat="1" ht="45" customHeight="1" x14ac:dyDescent="0.2">
      <c r="C247" s="12"/>
      <c r="E247" s="80"/>
      <c r="F247" s="81"/>
      <c r="G247" s="81"/>
      <c r="H247" s="81"/>
      <c r="I247" s="81"/>
      <c r="J247" s="82"/>
      <c r="L247" s="4">
        <f>IF(N246=0,IF(L249=1,20,0),0)</f>
        <v>0</v>
      </c>
    </row>
    <row r="248" spans="3:15" s="4" customFormat="1" ht="21.6" customHeight="1" x14ac:dyDescent="0.2">
      <c r="D248" s="11"/>
      <c r="E248" s="77" t="str">
        <f>IF(L247=20,"＜↑入力の訂正のお願い＞　具体的なことを記入した場合、記号の ｆ を必ず選択してください",IF(N246=0,"",IF(N246="","無回答",)))</f>
        <v/>
      </c>
    </row>
    <row r="249" spans="3:15" s="4" customFormat="1" ht="25.8" customHeight="1" x14ac:dyDescent="0.2">
      <c r="C249" s="11" t="s">
        <v>114</v>
      </c>
      <c r="D249" s="83" t="s">
        <v>321</v>
      </c>
      <c r="E249" s="83"/>
      <c r="F249" s="83"/>
      <c r="G249" s="83"/>
      <c r="H249" s="83"/>
      <c r="L249" s="4">
        <f>COUNTA(E247)</f>
        <v>0</v>
      </c>
    </row>
    <row r="250" spans="3:15" s="4" customFormat="1" x14ac:dyDescent="0.2">
      <c r="D250" s="11" t="s">
        <v>93</v>
      </c>
      <c r="E250" s="78" t="s">
        <v>322</v>
      </c>
      <c r="F250" s="79"/>
      <c r="G250" s="79"/>
      <c r="H250" s="79"/>
    </row>
    <row r="251" spans="3:15" s="4" customFormat="1" x14ac:dyDescent="0.2">
      <c r="D251" s="11" t="s">
        <v>68</v>
      </c>
      <c r="E251" s="78" t="s">
        <v>323</v>
      </c>
      <c r="F251" s="79"/>
      <c r="G251" s="79"/>
      <c r="H251" s="79"/>
    </row>
    <row r="252" spans="3:15" s="4" customFormat="1" x14ac:dyDescent="0.2">
      <c r="D252" s="11" t="s">
        <v>95</v>
      </c>
      <c r="E252" s="78" t="s">
        <v>324</v>
      </c>
      <c r="F252" s="79"/>
      <c r="G252" s="79"/>
      <c r="H252" s="79"/>
    </row>
    <row r="253" spans="3:15" s="4" customFormat="1" ht="15" customHeight="1" x14ac:dyDescent="0.2">
      <c r="D253" s="11" t="s">
        <v>101</v>
      </c>
      <c r="E253" s="78" t="s">
        <v>240</v>
      </c>
      <c r="F253" s="79"/>
      <c r="G253" s="79"/>
      <c r="H253" s="79"/>
      <c r="J253" s="84"/>
    </row>
    <row r="254" spans="3:15" s="4" customFormat="1" ht="13.5" customHeight="1" x14ac:dyDescent="0.2">
      <c r="D254" s="11" t="s">
        <v>102</v>
      </c>
      <c r="E254" s="78" t="s">
        <v>144</v>
      </c>
      <c r="F254" s="79"/>
      <c r="G254" s="79"/>
      <c r="H254" s="79"/>
      <c r="J254" s="85"/>
    </row>
    <row r="255" spans="3:15" s="4" customFormat="1" ht="7.2" customHeight="1" x14ac:dyDescent="0.2">
      <c r="D255" s="11"/>
      <c r="E255" s="47"/>
      <c r="F255" s="48"/>
      <c r="G255" s="48"/>
      <c r="H255" s="48"/>
    </row>
    <row r="256" spans="3:15" s="4" customFormat="1" ht="27" customHeight="1" x14ac:dyDescent="0.2">
      <c r="C256" s="11" t="s">
        <v>264</v>
      </c>
      <c r="D256" s="83" t="s">
        <v>326</v>
      </c>
      <c r="E256" s="83"/>
      <c r="F256" s="83"/>
      <c r="G256" s="83"/>
      <c r="H256" s="83"/>
      <c r="L256" s="4" t="s">
        <v>209</v>
      </c>
      <c r="N256" s="4" t="s">
        <v>210</v>
      </c>
      <c r="O256" s="4" t="s">
        <v>211</v>
      </c>
    </row>
    <row r="257" spans="2:15" s="4" customFormat="1" ht="15.6" customHeight="1" x14ac:dyDescent="0.2">
      <c r="D257" s="11" t="s">
        <v>325</v>
      </c>
      <c r="E257" s="78" t="s">
        <v>327</v>
      </c>
      <c r="F257" s="86"/>
      <c r="G257" s="86"/>
      <c r="H257" s="50" t="str">
        <f>IF(O257=1,"　ａ　が重複しています","")</f>
        <v/>
      </c>
      <c r="J257" s="27"/>
      <c r="L257" s="4">
        <f>IF(COUNTA(J257:J260)=0,1,"")</f>
        <v>1</v>
      </c>
      <c r="M257" s="10" t="s">
        <v>64</v>
      </c>
      <c r="N257" s="4">
        <f>COUNTIF(J257:J261,M257)</f>
        <v>0</v>
      </c>
      <c r="O257" s="4">
        <f>IF(N257&gt;1,1,0)</f>
        <v>0</v>
      </c>
    </row>
    <row r="258" spans="2:15" s="4" customFormat="1" ht="15.6" customHeight="1" x14ac:dyDescent="0.2">
      <c r="D258" s="11" t="s">
        <v>68</v>
      </c>
      <c r="E258" s="78" t="s">
        <v>328</v>
      </c>
      <c r="F258" s="86"/>
      <c r="G258" s="86"/>
      <c r="H258" s="50" t="str">
        <f>IF(O258=1,"　ｂ　が重複しています","")</f>
        <v/>
      </c>
      <c r="J258" s="27"/>
      <c r="M258" s="11" t="s">
        <v>68</v>
      </c>
      <c r="N258" s="4">
        <f>COUNTIF(J257:J261,M258)</f>
        <v>0</v>
      </c>
      <c r="O258" s="4">
        <f t="shared" ref="O258:O260" si="13">IF(N258&gt;1,1,0)</f>
        <v>0</v>
      </c>
    </row>
    <row r="259" spans="2:15" s="4" customFormat="1" ht="15.6" customHeight="1" x14ac:dyDescent="0.2">
      <c r="D259" s="11" t="s">
        <v>69</v>
      </c>
      <c r="E259" s="78" t="s">
        <v>329</v>
      </c>
      <c r="F259" s="86"/>
      <c r="G259" s="86"/>
      <c r="H259" s="50" t="str">
        <f>IF(O259=1,"　ｃ　が重複しています","")</f>
        <v/>
      </c>
      <c r="J259" s="27"/>
      <c r="M259" s="11" t="s">
        <v>69</v>
      </c>
      <c r="N259" s="4">
        <f>COUNTIF(J257:J261,M259)</f>
        <v>0</v>
      </c>
      <c r="O259" s="4">
        <f t="shared" si="13"/>
        <v>0</v>
      </c>
    </row>
    <row r="260" spans="2:15" s="4" customFormat="1" ht="15.6" customHeight="1" x14ac:dyDescent="0.2">
      <c r="D260" s="11" t="s">
        <v>74</v>
      </c>
      <c r="E260" s="78" t="s">
        <v>330</v>
      </c>
      <c r="F260" s="86"/>
      <c r="G260" s="86"/>
      <c r="H260" s="50"/>
      <c r="J260" s="27"/>
      <c r="M260" s="11" t="s">
        <v>74</v>
      </c>
      <c r="N260" s="4">
        <f>COUNTIF(J257:J261,M260)</f>
        <v>0</v>
      </c>
      <c r="O260" s="4">
        <f t="shared" si="13"/>
        <v>0</v>
      </c>
    </row>
    <row r="261" spans="2:15" s="4" customFormat="1" ht="14.4" customHeight="1" x14ac:dyDescent="0.2">
      <c r="D261" s="11" t="s">
        <v>75</v>
      </c>
      <c r="E261" s="47" t="s">
        <v>251</v>
      </c>
      <c r="F261" s="49"/>
      <c r="G261" s="49"/>
      <c r="H261" s="50"/>
      <c r="J261" s="27"/>
      <c r="L261" s="4" t="s">
        <v>373</v>
      </c>
      <c r="M261" s="11" t="s">
        <v>75</v>
      </c>
      <c r="N261" s="4">
        <f>COUNTIF(J257:J261,M261)</f>
        <v>0</v>
      </c>
      <c r="O261" s="4">
        <f t="shared" ref="O261" si="14">IF(N261&gt;1,1,0)</f>
        <v>0</v>
      </c>
    </row>
    <row r="262" spans="2:15" s="4" customFormat="1" ht="45" customHeight="1" x14ac:dyDescent="0.2">
      <c r="C262" s="12"/>
      <c r="E262" s="80"/>
      <c r="F262" s="81"/>
      <c r="G262" s="81"/>
      <c r="H262" s="81"/>
      <c r="I262" s="81"/>
      <c r="J262" s="82"/>
      <c r="L262" s="4">
        <f>IF(N261=0,IF(L263=1,20,0),0)</f>
        <v>0</v>
      </c>
    </row>
    <row r="263" spans="2:15" s="4" customFormat="1" ht="21.6" customHeight="1" x14ac:dyDescent="0.2">
      <c r="D263" s="11"/>
      <c r="E263" s="77" t="str">
        <f>IF(L262=20,"＜↑入力の訂正のお願い＞　具体的なことを記入した場合、記号の ｅ を必ず選択してください",IF(N261=0,"",IF(N261="","無回答",)))</f>
        <v/>
      </c>
      <c r="F263" s="66"/>
      <c r="G263" s="66"/>
      <c r="H263" s="66"/>
      <c r="L263" s="4">
        <f>COUNTA(E262)</f>
        <v>0</v>
      </c>
    </row>
    <row r="264" spans="2:15" s="4" customFormat="1" ht="27" customHeight="1" x14ac:dyDescent="0.2">
      <c r="C264" s="11" t="s">
        <v>331</v>
      </c>
      <c r="D264" s="83" t="s">
        <v>332</v>
      </c>
      <c r="E264" s="83"/>
      <c r="F264" s="83"/>
      <c r="G264" s="83"/>
      <c r="H264" s="83"/>
    </row>
    <row r="265" spans="2:15" s="4" customFormat="1" ht="15.6" customHeight="1" x14ac:dyDescent="0.2">
      <c r="D265" s="11" t="s">
        <v>325</v>
      </c>
      <c r="E265" s="78" t="s">
        <v>333</v>
      </c>
      <c r="F265" s="86"/>
      <c r="G265" s="86"/>
      <c r="H265" s="70" t="str">
        <f>IF(O265=1,"　ａ　が重複しています","")</f>
        <v/>
      </c>
      <c r="J265" s="27"/>
      <c r="L265" s="4">
        <f>IF(COUNTA(J265:J268)=0,1,"")</f>
        <v>1</v>
      </c>
      <c r="M265" s="10" t="s">
        <v>64</v>
      </c>
      <c r="N265" s="4">
        <f>COUNTIF(J265:J269,M265)</f>
        <v>0</v>
      </c>
      <c r="O265" s="4">
        <f>IF(N265&gt;1,1,0)</f>
        <v>0</v>
      </c>
    </row>
    <row r="266" spans="2:15" s="4" customFormat="1" ht="15.6" customHeight="1" x14ac:dyDescent="0.2">
      <c r="D266" s="11" t="s">
        <v>68</v>
      </c>
      <c r="E266" s="78" t="s">
        <v>334</v>
      </c>
      <c r="F266" s="86"/>
      <c r="G266" s="86"/>
      <c r="H266" s="70" t="str">
        <f>IF(O266=1,"　ｂ　が重複しています","")</f>
        <v/>
      </c>
      <c r="J266" s="27"/>
      <c r="M266" s="11" t="s">
        <v>68</v>
      </c>
      <c r="N266" s="4">
        <f>COUNTIF(J265:J269,M266)</f>
        <v>0</v>
      </c>
      <c r="O266" s="4">
        <f t="shared" ref="O266:O269" si="15">IF(N266&gt;1,1,0)</f>
        <v>0</v>
      </c>
    </row>
    <row r="267" spans="2:15" s="4" customFormat="1" ht="15.6" customHeight="1" x14ac:dyDescent="0.2">
      <c r="D267" s="11" t="s">
        <v>69</v>
      </c>
      <c r="E267" s="78" t="s">
        <v>335</v>
      </c>
      <c r="F267" s="86"/>
      <c r="G267" s="86"/>
      <c r="H267" s="70" t="str">
        <f>IF(O267=1,"　ｃ　が重複しています","")</f>
        <v/>
      </c>
      <c r="J267" s="27"/>
      <c r="M267" s="11" t="s">
        <v>69</v>
      </c>
      <c r="N267" s="4">
        <f>COUNTIF(J265:J269,M267)</f>
        <v>0</v>
      </c>
      <c r="O267" s="4">
        <f t="shared" si="15"/>
        <v>0</v>
      </c>
    </row>
    <row r="268" spans="2:15" s="4" customFormat="1" ht="15.6" customHeight="1" x14ac:dyDescent="0.2">
      <c r="D268" s="11" t="s">
        <v>74</v>
      </c>
      <c r="E268" s="78" t="s">
        <v>336</v>
      </c>
      <c r="F268" s="86"/>
      <c r="G268" s="86"/>
      <c r="H268" s="70"/>
      <c r="J268" s="27"/>
      <c r="M268" s="11" t="s">
        <v>74</v>
      </c>
      <c r="N268" s="4">
        <f>COUNTIF(J265:J269,M268)</f>
        <v>0</v>
      </c>
      <c r="O268" s="4">
        <f t="shared" si="15"/>
        <v>0</v>
      </c>
    </row>
    <row r="269" spans="2:15" s="4" customFormat="1" ht="14.4" customHeight="1" x14ac:dyDescent="0.2">
      <c r="D269" s="11" t="s">
        <v>75</v>
      </c>
      <c r="E269" s="68" t="s">
        <v>251</v>
      </c>
      <c r="F269" s="69"/>
      <c r="G269" s="69"/>
      <c r="H269" s="70"/>
      <c r="J269" s="27"/>
      <c r="L269" s="4" t="s">
        <v>373</v>
      </c>
      <c r="M269" s="11" t="s">
        <v>75</v>
      </c>
      <c r="N269" s="4">
        <f>COUNTIF(J265:J269,M269)</f>
        <v>0</v>
      </c>
      <c r="O269" s="4">
        <f t="shared" si="15"/>
        <v>0</v>
      </c>
    </row>
    <row r="270" spans="2:15" s="4" customFormat="1" ht="45" customHeight="1" x14ac:dyDescent="0.2">
      <c r="C270" s="12"/>
      <c r="E270" s="80"/>
      <c r="F270" s="81"/>
      <c r="G270" s="81"/>
      <c r="H270" s="81"/>
      <c r="I270" s="81"/>
      <c r="J270" s="82"/>
      <c r="L270" s="4">
        <f>IF(N269=0,IF(L271=1,20,0),0)</f>
        <v>0</v>
      </c>
    </row>
    <row r="271" spans="2:15" s="4" customFormat="1" ht="17.399999999999999" customHeight="1" x14ac:dyDescent="0.2">
      <c r="C271" s="12"/>
      <c r="E271" s="77" t="str">
        <f>IF(L270=20,"＜↑入力の訂正のお願い＞　具体的なことを記入した場合、記号の ｅ を必ず選択してください",IF(N269=0,"",IF(N269="","無回答",)))</f>
        <v/>
      </c>
      <c r="F271" s="57"/>
      <c r="G271" s="57"/>
      <c r="H271" s="57"/>
      <c r="I271" s="57"/>
      <c r="J271" s="57"/>
      <c r="L271" s="4">
        <f>COUNTA(E270)</f>
        <v>0</v>
      </c>
    </row>
    <row r="272" spans="2:15" s="4" customFormat="1" ht="27" customHeight="1" x14ac:dyDescent="0.2">
      <c r="B272" s="8" t="s">
        <v>66</v>
      </c>
      <c r="C272" s="91" t="s">
        <v>337</v>
      </c>
      <c r="D272" s="91"/>
      <c r="E272" s="91"/>
      <c r="F272" s="91"/>
      <c r="G272" s="91"/>
      <c r="H272" s="91"/>
    </row>
    <row r="273" spans="3:10" s="4" customFormat="1" ht="6" customHeight="1" x14ac:dyDescent="0.2">
      <c r="D273" s="11"/>
      <c r="E273" s="6"/>
    </row>
    <row r="274" spans="3:10" s="4" customFormat="1" ht="6" customHeight="1" x14ac:dyDescent="0.2">
      <c r="D274" s="11"/>
      <c r="E274" s="6"/>
    </row>
    <row r="275" spans="3:10" s="4" customFormat="1" ht="30" customHeight="1" x14ac:dyDescent="0.2">
      <c r="C275" s="11" t="s">
        <v>70</v>
      </c>
      <c r="D275" s="83" t="s">
        <v>338</v>
      </c>
      <c r="E275" s="83"/>
      <c r="F275" s="83"/>
      <c r="G275" s="83"/>
      <c r="H275" s="83"/>
    </row>
    <row r="276" spans="3:10" s="4" customFormat="1" x14ac:dyDescent="0.2">
      <c r="D276" s="11" t="s">
        <v>93</v>
      </c>
      <c r="E276" s="78" t="s">
        <v>339</v>
      </c>
      <c r="F276" s="79"/>
      <c r="G276" s="79"/>
      <c r="H276" s="79"/>
    </row>
    <row r="277" spans="3:10" s="4" customFormat="1" ht="25.2" customHeight="1" x14ac:dyDescent="0.2">
      <c r="D277" s="11" t="s">
        <v>68</v>
      </c>
      <c r="E277" s="78" t="s">
        <v>340</v>
      </c>
      <c r="F277" s="79"/>
      <c r="G277" s="79"/>
      <c r="H277" s="79"/>
    </row>
    <row r="278" spans="3:10" s="4" customFormat="1" ht="12" customHeight="1" x14ac:dyDescent="0.2">
      <c r="D278" s="11" t="s">
        <v>69</v>
      </c>
      <c r="E278" s="78" t="s">
        <v>202</v>
      </c>
      <c r="F278" s="79"/>
      <c r="G278" s="79"/>
      <c r="H278" s="79"/>
      <c r="J278" s="84"/>
    </row>
    <row r="279" spans="3:10" s="4" customFormat="1" ht="13.2" customHeight="1" x14ac:dyDescent="0.2">
      <c r="D279" s="11" t="s">
        <v>74</v>
      </c>
      <c r="E279" s="78" t="s">
        <v>341</v>
      </c>
      <c r="F279" s="79"/>
      <c r="G279" s="79"/>
      <c r="H279" s="79"/>
      <c r="J279" s="85"/>
    </row>
    <row r="280" spans="3:10" s="4" customFormat="1" ht="6" customHeight="1" x14ac:dyDescent="0.2">
      <c r="D280" s="11"/>
      <c r="E280" s="6"/>
    </row>
    <row r="281" spans="3:10" s="4" customFormat="1" ht="40.799999999999997" customHeight="1" x14ac:dyDescent="0.2">
      <c r="C281" s="11" t="s">
        <v>73</v>
      </c>
      <c r="D281" s="83" t="s">
        <v>342</v>
      </c>
      <c r="E281" s="83"/>
      <c r="F281" s="83"/>
      <c r="G281" s="83"/>
      <c r="H281" s="83"/>
    </row>
    <row r="282" spans="3:10" s="4" customFormat="1" x14ac:dyDescent="0.2">
      <c r="D282" s="11" t="s">
        <v>93</v>
      </c>
      <c r="E282" s="78" t="s">
        <v>343</v>
      </c>
      <c r="F282" s="79"/>
      <c r="G282" s="79"/>
      <c r="H282" s="79"/>
    </row>
    <row r="283" spans="3:10" s="4" customFormat="1" ht="14.4" customHeight="1" x14ac:dyDescent="0.2">
      <c r="D283" s="11" t="s">
        <v>68</v>
      </c>
      <c r="E283" s="78" t="s">
        <v>347</v>
      </c>
      <c r="F283" s="79"/>
      <c r="G283" s="79"/>
      <c r="H283" s="79"/>
    </row>
    <row r="284" spans="3:10" s="4" customFormat="1" ht="23.4" customHeight="1" x14ac:dyDescent="0.2">
      <c r="D284" s="11" t="s">
        <v>95</v>
      </c>
      <c r="E284" s="78" t="s">
        <v>344</v>
      </c>
      <c r="F284" s="79"/>
      <c r="G284" s="79"/>
      <c r="H284" s="79"/>
    </row>
    <row r="285" spans="3:10" s="4" customFormat="1" ht="13.2" customHeight="1" x14ac:dyDescent="0.2">
      <c r="D285" s="11" t="s">
        <v>101</v>
      </c>
      <c r="E285" s="78" t="s">
        <v>345</v>
      </c>
      <c r="F285" s="79"/>
      <c r="G285" s="79"/>
      <c r="H285" s="79"/>
    </row>
    <row r="286" spans="3:10" s="4" customFormat="1" ht="22.8" customHeight="1" x14ac:dyDescent="0.2">
      <c r="D286" s="11" t="s">
        <v>102</v>
      </c>
      <c r="E286" s="78" t="s">
        <v>346</v>
      </c>
      <c r="F286" s="79"/>
      <c r="G286" s="79"/>
      <c r="H286" s="79"/>
      <c r="J286" s="27"/>
    </row>
    <row r="287" spans="3:10" s="4" customFormat="1" ht="13.5" customHeight="1" x14ac:dyDescent="0.2">
      <c r="D287" s="11" t="s">
        <v>104</v>
      </c>
      <c r="E287" s="78" t="s">
        <v>142</v>
      </c>
      <c r="F287" s="79"/>
      <c r="G287" s="79"/>
      <c r="H287" s="79"/>
    </row>
    <row r="288" spans="3:10" s="4" customFormat="1" ht="7.2" customHeight="1" x14ac:dyDescent="0.2">
      <c r="D288" s="11"/>
      <c r="E288" s="68"/>
      <c r="F288" s="66"/>
      <c r="G288" s="66"/>
      <c r="H288" s="66"/>
    </row>
    <row r="289" spans="2:15" s="4" customFormat="1" x14ac:dyDescent="0.2">
      <c r="C289" s="11" t="s">
        <v>71</v>
      </c>
      <c r="D289" s="83" t="s">
        <v>349</v>
      </c>
      <c r="E289" s="83"/>
      <c r="F289" s="83"/>
      <c r="G289" s="83"/>
      <c r="H289" s="83"/>
      <c r="L289" s="4" t="s">
        <v>209</v>
      </c>
      <c r="N289" s="4" t="s">
        <v>210</v>
      </c>
      <c r="O289" s="4" t="s">
        <v>211</v>
      </c>
    </row>
    <row r="290" spans="2:15" s="4" customFormat="1" ht="15.6" customHeight="1" x14ac:dyDescent="0.2">
      <c r="D290" s="11" t="s">
        <v>325</v>
      </c>
      <c r="E290" s="78" t="s">
        <v>350</v>
      </c>
      <c r="F290" s="86"/>
      <c r="G290" s="86"/>
      <c r="H290" s="70" t="str">
        <f>IF(O290=1,"　ａ　が重複しています","")</f>
        <v/>
      </c>
      <c r="J290" s="27"/>
      <c r="L290" s="4">
        <f>IF(COUNTA(J290:J293)=0,1,"")</f>
        <v>1</v>
      </c>
      <c r="M290" s="10" t="s">
        <v>64</v>
      </c>
      <c r="N290" s="4">
        <f>COUNTIF(J290:J294,M290)</f>
        <v>0</v>
      </c>
      <c r="O290" s="4">
        <f>IF(N290&gt;1,1,0)</f>
        <v>0</v>
      </c>
    </row>
    <row r="291" spans="2:15" s="4" customFormat="1" ht="15.6" customHeight="1" x14ac:dyDescent="0.2">
      <c r="D291" s="11" t="s">
        <v>68</v>
      </c>
      <c r="E291" s="78" t="s">
        <v>351</v>
      </c>
      <c r="F291" s="86"/>
      <c r="G291" s="86"/>
      <c r="H291" s="70" t="str">
        <f>IF(O291=1,"　ｂ　が重複しています","")</f>
        <v/>
      </c>
      <c r="J291" s="27"/>
      <c r="M291" s="11" t="s">
        <v>68</v>
      </c>
      <c r="N291" s="4">
        <f>COUNTIF(J290:J294,M291)</f>
        <v>0</v>
      </c>
      <c r="O291" s="4">
        <f t="shared" ref="O291:O294" si="16">IF(N291&gt;1,1,0)</f>
        <v>0</v>
      </c>
    </row>
    <row r="292" spans="2:15" s="4" customFormat="1" ht="15.6" customHeight="1" x14ac:dyDescent="0.2">
      <c r="D292" s="11" t="s">
        <v>69</v>
      </c>
      <c r="E292" s="78" t="s">
        <v>352</v>
      </c>
      <c r="F292" s="86"/>
      <c r="G292" s="86"/>
      <c r="H292" s="70" t="str">
        <f>IF(O292=1,"　ｃ　が重複しています","")</f>
        <v/>
      </c>
      <c r="J292" s="27"/>
      <c r="M292" s="11" t="s">
        <v>69</v>
      </c>
      <c r="N292" s="4">
        <f>COUNTIF(J290:J294,M292)</f>
        <v>0</v>
      </c>
      <c r="O292" s="4">
        <f t="shared" si="16"/>
        <v>0</v>
      </c>
    </row>
    <row r="293" spans="2:15" s="4" customFormat="1" ht="15.6" customHeight="1" x14ac:dyDescent="0.2">
      <c r="D293" s="11" t="s">
        <v>74</v>
      </c>
      <c r="E293" s="78" t="s">
        <v>353</v>
      </c>
      <c r="F293" s="86"/>
      <c r="G293" s="86"/>
      <c r="H293" s="70"/>
      <c r="J293" s="27"/>
      <c r="M293" s="11" t="s">
        <v>74</v>
      </c>
      <c r="N293" s="4">
        <f>COUNTIF(J290:J294,M293)</f>
        <v>0</v>
      </c>
      <c r="O293" s="4">
        <f t="shared" si="16"/>
        <v>0</v>
      </c>
    </row>
    <row r="294" spans="2:15" s="4" customFormat="1" ht="14.4" customHeight="1" x14ac:dyDescent="0.2">
      <c r="D294" s="11" t="s">
        <v>75</v>
      </c>
      <c r="E294" s="68" t="s">
        <v>251</v>
      </c>
      <c r="F294" s="69"/>
      <c r="G294" s="69"/>
      <c r="H294" s="70"/>
      <c r="J294" s="27"/>
      <c r="L294" s="4" t="s">
        <v>373</v>
      </c>
      <c r="M294" s="11" t="s">
        <v>75</v>
      </c>
      <c r="N294" s="4">
        <f>COUNTIF(J290:J294,M294)</f>
        <v>0</v>
      </c>
      <c r="O294" s="4">
        <f t="shared" si="16"/>
        <v>0</v>
      </c>
    </row>
    <row r="295" spans="2:15" s="4" customFormat="1" ht="45" customHeight="1" x14ac:dyDescent="0.2">
      <c r="C295" s="12"/>
      <c r="E295" s="80"/>
      <c r="F295" s="81"/>
      <c r="G295" s="81"/>
      <c r="H295" s="81"/>
      <c r="I295" s="81"/>
      <c r="J295" s="82"/>
      <c r="L295" s="4">
        <f>IF(N294=0,IF(L296=1,20,0),0)</f>
        <v>0</v>
      </c>
    </row>
    <row r="296" spans="2:15" s="4" customFormat="1" ht="22.2" customHeight="1" x14ac:dyDescent="0.2">
      <c r="D296" s="11"/>
      <c r="E296" s="77" t="str">
        <f>IF(L295=20,"＜↑入力の訂正のお願い＞　具体的なことを記入した場合、記号の ｅ を必ず選択してください",IF(N294=0,"",IF(N294="","無回答",)))</f>
        <v/>
      </c>
      <c r="L296" s="4">
        <f>COUNTA(E295)</f>
        <v>0</v>
      </c>
    </row>
    <row r="297" spans="2:15" s="4" customFormat="1" ht="27.6" customHeight="1" x14ac:dyDescent="0.2">
      <c r="C297" s="11" t="s">
        <v>72</v>
      </c>
      <c r="D297" s="83" t="s">
        <v>348</v>
      </c>
      <c r="E297" s="83"/>
      <c r="F297" s="83"/>
      <c r="G297" s="83"/>
      <c r="H297" s="83"/>
    </row>
    <row r="298" spans="2:15" s="4" customFormat="1" ht="45" customHeight="1" x14ac:dyDescent="0.2">
      <c r="C298" s="12"/>
      <c r="E298" s="80"/>
      <c r="F298" s="81"/>
      <c r="G298" s="81"/>
      <c r="H298" s="81"/>
      <c r="I298" s="81"/>
      <c r="J298" s="82"/>
    </row>
    <row r="300" spans="2:15" s="4" customFormat="1" ht="12" customHeight="1" x14ac:dyDescent="0.2">
      <c r="B300" s="8" t="s">
        <v>204</v>
      </c>
      <c r="C300" s="91" t="s">
        <v>241</v>
      </c>
      <c r="D300" s="91"/>
      <c r="E300" s="91"/>
      <c r="F300" s="91"/>
      <c r="G300" s="91"/>
      <c r="H300" s="91"/>
    </row>
    <row r="301" spans="2:15" s="4" customFormat="1" ht="6" customHeight="1" x14ac:dyDescent="0.2">
      <c r="D301" s="11"/>
      <c r="E301" s="6"/>
    </row>
    <row r="302" spans="2:15" s="4" customFormat="1" ht="40.799999999999997" customHeight="1" x14ac:dyDescent="0.2">
      <c r="C302" s="11" t="s">
        <v>70</v>
      </c>
      <c r="D302" s="83" t="s">
        <v>354</v>
      </c>
      <c r="E302" s="83"/>
      <c r="F302" s="83"/>
      <c r="G302" s="83"/>
      <c r="H302" s="83"/>
    </row>
    <row r="303" spans="2:15" s="4" customFormat="1" x14ac:dyDescent="0.2">
      <c r="D303" s="11" t="s">
        <v>93</v>
      </c>
      <c r="E303" s="78" t="s">
        <v>274</v>
      </c>
      <c r="F303" s="79"/>
      <c r="G303" s="79"/>
      <c r="H303" s="79"/>
    </row>
    <row r="304" spans="2:15" s="4" customFormat="1" ht="14.4" customHeight="1" x14ac:dyDescent="0.2">
      <c r="D304" s="11" t="s">
        <v>68</v>
      </c>
      <c r="E304" s="78" t="s">
        <v>275</v>
      </c>
      <c r="F304" s="79"/>
      <c r="G304" s="79"/>
      <c r="H304" s="79"/>
    </row>
    <row r="305" spans="3:15" s="4" customFormat="1" x14ac:dyDescent="0.2">
      <c r="D305" s="11" t="s">
        <v>95</v>
      </c>
      <c r="E305" s="78" t="s">
        <v>276</v>
      </c>
      <c r="F305" s="79"/>
      <c r="G305" s="79"/>
      <c r="H305" s="79"/>
    </row>
    <row r="306" spans="3:15" s="4" customFormat="1" ht="13.2" customHeight="1" x14ac:dyDescent="0.2">
      <c r="D306" s="11" t="s">
        <v>101</v>
      </c>
      <c r="E306" s="78" t="s">
        <v>277</v>
      </c>
      <c r="F306" s="79"/>
      <c r="G306" s="79"/>
      <c r="H306" s="79"/>
    </row>
    <row r="307" spans="3:15" s="4" customFormat="1" x14ac:dyDescent="0.2">
      <c r="D307" s="11" t="s">
        <v>102</v>
      </c>
      <c r="E307" s="78" t="s">
        <v>141</v>
      </c>
      <c r="F307" s="79"/>
      <c r="G307" s="79"/>
      <c r="H307" s="79"/>
      <c r="J307" s="84"/>
      <c r="L307" s="4" t="s">
        <v>372</v>
      </c>
      <c r="M307" s="11" t="s">
        <v>104</v>
      </c>
      <c r="N307" s="4">
        <f>COUNTIF(J307,M307)</f>
        <v>0</v>
      </c>
    </row>
    <row r="308" spans="3:15" s="4" customFormat="1" ht="13.5" customHeight="1" x14ac:dyDescent="0.2">
      <c r="D308" s="11" t="s">
        <v>104</v>
      </c>
      <c r="E308" s="78" t="s">
        <v>251</v>
      </c>
      <c r="F308" s="79"/>
      <c r="G308" s="79"/>
      <c r="H308" s="79"/>
      <c r="J308" s="85"/>
      <c r="L308" s="4">
        <f>IF(N307=0,IF(L309=1,20,0),0)</f>
        <v>0</v>
      </c>
    </row>
    <row r="309" spans="3:15" s="4" customFormat="1" ht="45" customHeight="1" x14ac:dyDescent="0.2">
      <c r="C309" s="12"/>
      <c r="E309" s="80"/>
      <c r="F309" s="81"/>
      <c r="G309" s="81"/>
      <c r="H309" s="81"/>
      <c r="I309" s="81"/>
      <c r="J309" s="82"/>
      <c r="L309" s="4">
        <f>COUNTA(E309)</f>
        <v>0</v>
      </c>
    </row>
    <row r="310" spans="3:15" s="4" customFormat="1" ht="16.2" customHeight="1" x14ac:dyDescent="0.2">
      <c r="D310" s="11"/>
      <c r="E310" s="77" t="str">
        <f>IF(L308=20,"＜↑入力の訂正のお願い＞　具体的なことを記入した場合、記号の ｆ を必ず選択してください",IF(E309=0,"",IF(N307="","無回答",)))</f>
        <v/>
      </c>
    </row>
    <row r="311" spans="3:15" s="4" customFormat="1" x14ac:dyDescent="0.2">
      <c r="C311" s="11" t="s">
        <v>73</v>
      </c>
      <c r="D311" s="83" t="s">
        <v>355</v>
      </c>
      <c r="E311" s="83"/>
      <c r="F311" s="83"/>
      <c r="G311" s="83"/>
      <c r="H311" s="83"/>
      <c r="L311" s="4" t="s">
        <v>209</v>
      </c>
      <c r="N311" s="4" t="s">
        <v>210</v>
      </c>
      <c r="O311" s="4" t="s">
        <v>211</v>
      </c>
    </row>
    <row r="312" spans="3:15" s="4" customFormat="1" ht="16.2" x14ac:dyDescent="0.2">
      <c r="D312" s="11" t="s">
        <v>93</v>
      </c>
      <c r="E312" s="78" t="s">
        <v>356</v>
      </c>
      <c r="F312" s="79"/>
      <c r="G312" s="79"/>
      <c r="H312" s="79"/>
      <c r="J312" s="27"/>
      <c r="L312" s="4">
        <f>IF(COUNTA(J312:J315)=0,1,"")</f>
        <v>1</v>
      </c>
      <c r="M312" s="10" t="s">
        <v>64</v>
      </c>
      <c r="N312" s="4">
        <f>COUNTIF(J312:J317,M312)</f>
        <v>0</v>
      </c>
      <c r="O312" s="4">
        <f>IF(N312&gt;1,1,0)</f>
        <v>0</v>
      </c>
    </row>
    <row r="313" spans="3:15" s="4" customFormat="1" ht="14.4" customHeight="1" x14ac:dyDescent="0.2">
      <c r="D313" s="11" t="s">
        <v>68</v>
      </c>
      <c r="E313" s="78" t="s">
        <v>357</v>
      </c>
      <c r="F313" s="79"/>
      <c r="G313" s="79"/>
      <c r="H313" s="79"/>
      <c r="J313" s="27"/>
      <c r="M313" s="11" t="s">
        <v>68</v>
      </c>
      <c r="N313" s="4">
        <f>COUNTIF(J312:J317,M313)</f>
        <v>0</v>
      </c>
      <c r="O313" s="4">
        <f t="shared" ref="O313:O316" si="17">IF(N313&gt;1,1,0)</f>
        <v>0</v>
      </c>
    </row>
    <row r="314" spans="3:15" s="4" customFormat="1" ht="16.2" x14ac:dyDescent="0.2">
      <c r="D314" s="11" t="s">
        <v>95</v>
      </c>
      <c r="E314" s="78" t="s">
        <v>358</v>
      </c>
      <c r="F314" s="79"/>
      <c r="G314" s="79"/>
      <c r="H314" s="79"/>
      <c r="J314" s="27"/>
      <c r="M314" s="11" t="s">
        <v>69</v>
      </c>
      <c r="N314" s="4">
        <f>COUNTIF(J312:J317,M314)</f>
        <v>0</v>
      </c>
      <c r="O314" s="4">
        <f t="shared" si="17"/>
        <v>0</v>
      </c>
    </row>
    <row r="315" spans="3:15" s="4" customFormat="1" ht="13.2" customHeight="1" x14ac:dyDescent="0.2">
      <c r="D315" s="11" t="s">
        <v>101</v>
      </c>
      <c r="E315" s="78" t="s">
        <v>359</v>
      </c>
      <c r="F315" s="79"/>
      <c r="G315" s="79"/>
      <c r="H315" s="79"/>
      <c r="J315" s="27"/>
      <c r="M315" s="11" t="s">
        <v>74</v>
      </c>
      <c r="N315" s="4">
        <f>COUNTIF(J312:J317,M315)</f>
        <v>0</v>
      </c>
      <c r="O315" s="4">
        <f t="shared" si="17"/>
        <v>0</v>
      </c>
    </row>
    <row r="316" spans="3:15" s="4" customFormat="1" ht="16.2" x14ac:dyDescent="0.2">
      <c r="D316" s="11" t="s">
        <v>102</v>
      </c>
      <c r="E316" s="78" t="s">
        <v>360</v>
      </c>
      <c r="F316" s="79"/>
      <c r="G316" s="79"/>
      <c r="H316" s="79"/>
      <c r="J316" s="27"/>
      <c r="M316" s="11" t="s">
        <v>75</v>
      </c>
      <c r="N316" s="4">
        <f>COUNTIF(J312:J317,M316)</f>
        <v>0</v>
      </c>
      <c r="O316" s="4">
        <f t="shared" si="17"/>
        <v>0</v>
      </c>
    </row>
    <row r="317" spans="3:15" s="4" customFormat="1" ht="13.5" customHeight="1" x14ac:dyDescent="0.2">
      <c r="D317" s="11" t="s">
        <v>104</v>
      </c>
      <c r="E317" s="78" t="s">
        <v>251</v>
      </c>
      <c r="F317" s="79"/>
      <c r="G317" s="79"/>
      <c r="H317" s="79"/>
      <c r="J317" s="27"/>
      <c r="L317" s="4" t="s">
        <v>372</v>
      </c>
      <c r="M317" s="4" t="s">
        <v>370</v>
      </c>
      <c r="N317" s="4">
        <f>COUNTIF(J312:J317,M317)</f>
        <v>0</v>
      </c>
      <c r="O317" s="4">
        <f t="shared" ref="O317" si="18">IF(N317&gt;1,1,0)</f>
        <v>0</v>
      </c>
    </row>
    <row r="318" spans="3:15" s="4" customFormat="1" ht="45" customHeight="1" x14ac:dyDescent="0.2">
      <c r="C318" s="12"/>
      <c r="E318" s="80"/>
      <c r="F318" s="81"/>
      <c r="G318" s="81"/>
      <c r="H318" s="81"/>
      <c r="I318" s="81"/>
      <c r="J318" s="82"/>
      <c r="L318" s="4">
        <f>IF(N317=0,IF(L319=1,20,0),0)</f>
        <v>0</v>
      </c>
    </row>
    <row r="319" spans="3:15" ht="17.399999999999999" customHeight="1" x14ac:dyDescent="0.2">
      <c r="E319" s="77" t="str">
        <f>IF(L318=20,"＜↑入力の訂正のお願い＞　具体的なことを記入した場合、記号の ｆ を必ず選択してください",IF(E318=0,"",IF(N317="","無回答",)))</f>
        <v/>
      </c>
      <c r="L319" s="4">
        <f>COUNTA(E318)</f>
        <v>0</v>
      </c>
    </row>
    <row r="320" spans="3:15" s="4" customFormat="1" ht="27.6" customHeight="1" x14ac:dyDescent="0.2">
      <c r="C320" s="11" t="s">
        <v>71</v>
      </c>
      <c r="D320" s="83" t="s">
        <v>361</v>
      </c>
      <c r="E320" s="83"/>
      <c r="F320" s="83"/>
      <c r="G320" s="83"/>
      <c r="H320" s="83"/>
    </row>
    <row r="321" spans="3:10" s="4" customFormat="1" ht="45" customHeight="1" x14ac:dyDescent="0.2">
      <c r="C321" s="12"/>
      <c r="E321" s="80"/>
      <c r="F321" s="81"/>
      <c r="G321" s="81"/>
      <c r="H321" s="81"/>
      <c r="I321" s="81"/>
      <c r="J321" s="82"/>
    </row>
  </sheetData>
  <sheetProtection password="CACC" sheet="1" objects="1" scenarios="1"/>
  <mergeCells count="274">
    <mergeCell ref="E217:G217"/>
    <mergeCell ref="E218:G218"/>
    <mergeCell ref="E219:G219"/>
    <mergeCell ref="F195:H195"/>
    <mergeCell ref="F196:H196"/>
    <mergeCell ref="F197:H197"/>
    <mergeCell ref="F198:H198"/>
    <mergeCell ref="F199:H199"/>
    <mergeCell ref="E213:G213"/>
    <mergeCell ref="E214:G214"/>
    <mergeCell ref="E215:G215"/>
    <mergeCell ref="E216:G216"/>
    <mergeCell ref="E209:G209"/>
    <mergeCell ref="C203:H203"/>
    <mergeCell ref="E206:G206"/>
    <mergeCell ref="E207:G207"/>
    <mergeCell ref="E208:G208"/>
    <mergeCell ref="F194:H194"/>
    <mergeCell ref="E146:J146"/>
    <mergeCell ref="E178:H178"/>
    <mergeCell ref="E177:H177"/>
    <mergeCell ref="E184:H184"/>
    <mergeCell ref="D190:H190"/>
    <mergeCell ref="E149:H149"/>
    <mergeCell ref="E150:H150"/>
    <mergeCell ref="D154:H154"/>
    <mergeCell ref="E155:H155"/>
    <mergeCell ref="E152:H152"/>
    <mergeCell ref="C174:H174"/>
    <mergeCell ref="E188:H188"/>
    <mergeCell ref="E185:H185"/>
    <mergeCell ref="E187:H187"/>
    <mergeCell ref="E168:H168"/>
    <mergeCell ref="E68:H68"/>
    <mergeCell ref="F141:H141"/>
    <mergeCell ref="F142:H142"/>
    <mergeCell ref="F143:H143"/>
    <mergeCell ref="F144:H144"/>
    <mergeCell ref="F145:H145"/>
    <mergeCell ref="F191:H191"/>
    <mergeCell ref="F192:H192"/>
    <mergeCell ref="F193:H193"/>
    <mergeCell ref="E64:H64"/>
    <mergeCell ref="D47:H47"/>
    <mergeCell ref="E48:H48"/>
    <mergeCell ref="E49:H49"/>
    <mergeCell ref="J49:J50"/>
    <mergeCell ref="E50:H50"/>
    <mergeCell ref="D140:H140"/>
    <mergeCell ref="D52:H52"/>
    <mergeCell ref="E53:H53"/>
    <mergeCell ref="E55:H55"/>
    <mergeCell ref="J55:J56"/>
    <mergeCell ref="E56:H56"/>
    <mergeCell ref="E54:H54"/>
    <mergeCell ref="E131:H131"/>
    <mergeCell ref="D134:H134"/>
    <mergeCell ref="E125:H125"/>
    <mergeCell ref="E117:H117"/>
    <mergeCell ref="F89:H89"/>
    <mergeCell ref="F90:H90"/>
    <mergeCell ref="J115:J116"/>
    <mergeCell ref="J131:J132"/>
    <mergeCell ref="J137:J138"/>
    <mergeCell ref="E132:H132"/>
    <mergeCell ref="E67:H67"/>
    <mergeCell ref="E151:H151"/>
    <mergeCell ref="D183:H183"/>
    <mergeCell ref="E179:H179"/>
    <mergeCell ref="E180:H180"/>
    <mergeCell ref="E181:H181"/>
    <mergeCell ref="J168:J169"/>
    <mergeCell ref="J162:J163"/>
    <mergeCell ref="E69:H69"/>
    <mergeCell ref="E135:H135"/>
    <mergeCell ref="E80:H80"/>
    <mergeCell ref="E81:H81"/>
    <mergeCell ref="D111:H111"/>
    <mergeCell ref="E118:J118"/>
    <mergeCell ref="C121:H121"/>
    <mergeCell ref="D128:H128"/>
    <mergeCell ref="E129:H129"/>
    <mergeCell ref="E130:H130"/>
    <mergeCell ref="E15:H15"/>
    <mergeCell ref="J15:J16"/>
    <mergeCell ref="E13:H13"/>
    <mergeCell ref="E22:H22"/>
    <mergeCell ref="E26:H26"/>
    <mergeCell ref="J21:J22"/>
    <mergeCell ref="E40:H40"/>
    <mergeCell ref="E28:H28"/>
    <mergeCell ref="E136:H136"/>
    <mergeCell ref="J74:J75"/>
    <mergeCell ref="E75:H75"/>
    <mergeCell ref="E109:H109"/>
    <mergeCell ref="E116:H116"/>
    <mergeCell ref="E115:H115"/>
    <mergeCell ref="D83:H83"/>
    <mergeCell ref="D105:H105"/>
    <mergeCell ref="J84:J85"/>
    <mergeCell ref="J86:J87"/>
    <mergeCell ref="E91:H102"/>
    <mergeCell ref="D42:H42"/>
    <mergeCell ref="E43:H43"/>
    <mergeCell ref="E44:H44"/>
    <mergeCell ref="J44:J45"/>
    <mergeCell ref="E45:H45"/>
    <mergeCell ref="E254:H254"/>
    <mergeCell ref="E242:G242"/>
    <mergeCell ref="E243:G243"/>
    <mergeCell ref="F84:H84"/>
    <mergeCell ref="F85:H85"/>
    <mergeCell ref="F86:H86"/>
    <mergeCell ref="F87:H87"/>
    <mergeCell ref="D205:H205"/>
    <mergeCell ref="D176:H176"/>
    <mergeCell ref="E114:H114"/>
    <mergeCell ref="E106:H106"/>
    <mergeCell ref="E107:H107"/>
    <mergeCell ref="E108:H108"/>
    <mergeCell ref="E112:H112"/>
    <mergeCell ref="E113:H113"/>
    <mergeCell ref="E137:H137"/>
    <mergeCell ref="E138:H138"/>
    <mergeCell ref="D148:H148"/>
    <mergeCell ref="E169:H169"/>
    <mergeCell ref="D160:H160"/>
    <mergeCell ref="E161:H161"/>
    <mergeCell ref="E162:H162"/>
    <mergeCell ref="E163:H163"/>
    <mergeCell ref="E186:H186"/>
    <mergeCell ref="B3:J3"/>
    <mergeCell ref="D61:H61"/>
    <mergeCell ref="D66:H66"/>
    <mergeCell ref="J63:J64"/>
    <mergeCell ref="H8:J8"/>
    <mergeCell ref="E9:J9"/>
    <mergeCell ref="E20:H20"/>
    <mergeCell ref="E21:H21"/>
    <mergeCell ref="D19:H19"/>
    <mergeCell ref="D37:H37"/>
    <mergeCell ref="D24:H24"/>
    <mergeCell ref="D30:H30"/>
    <mergeCell ref="E38:H38"/>
    <mergeCell ref="E39:H39"/>
    <mergeCell ref="E25:H25"/>
    <mergeCell ref="E31:H31"/>
    <mergeCell ref="E32:H32"/>
    <mergeCell ref="E33:H33"/>
    <mergeCell ref="C12:H12"/>
    <mergeCell ref="C18:H18"/>
    <mergeCell ref="E16:H16"/>
    <mergeCell ref="E27:H27"/>
    <mergeCell ref="E34:H34"/>
    <mergeCell ref="J34:J35"/>
    <mergeCell ref="B10:E10"/>
    <mergeCell ref="J88:J89"/>
    <mergeCell ref="J80:J81"/>
    <mergeCell ref="J180:J181"/>
    <mergeCell ref="B172:E172"/>
    <mergeCell ref="J90:J91"/>
    <mergeCell ref="J94:J95"/>
    <mergeCell ref="J92:J93"/>
    <mergeCell ref="J96:J97"/>
    <mergeCell ref="D72:H72"/>
    <mergeCell ref="E73:H73"/>
    <mergeCell ref="D77:H77"/>
    <mergeCell ref="E78:H78"/>
    <mergeCell ref="E74:H74"/>
    <mergeCell ref="E79:H79"/>
    <mergeCell ref="E157:H157"/>
    <mergeCell ref="E158:H158"/>
    <mergeCell ref="D123:H123"/>
    <mergeCell ref="E14:H14"/>
    <mergeCell ref="F88:H88"/>
    <mergeCell ref="E70:H70"/>
    <mergeCell ref="C59:H59"/>
    <mergeCell ref="E62:H62"/>
    <mergeCell ref="E63:H63"/>
    <mergeCell ref="E35:H35"/>
    <mergeCell ref="E267:G267"/>
    <mergeCell ref="E268:G268"/>
    <mergeCell ref="E270:J270"/>
    <mergeCell ref="E282:H282"/>
    <mergeCell ref="E283:H283"/>
    <mergeCell ref="E225:H225"/>
    <mergeCell ref="D221:H221"/>
    <mergeCell ref="E222:H222"/>
    <mergeCell ref="E223:H223"/>
    <mergeCell ref="E224:H224"/>
    <mergeCell ref="E241:G241"/>
    <mergeCell ref="J224:J225"/>
    <mergeCell ref="D240:H240"/>
    <mergeCell ref="C272:H272"/>
    <mergeCell ref="E247:J247"/>
    <mergeCell ref="E229:H229"/>
    <mergeCell ref="E230:H230"/>
    <mergeCell ref="E231:H231"/>
    <mergeCell ref="E234:G234"/>
    <mergeCell ref="E235:G235"/>
    <mergeCell ref="E236:G236"/>
    <mergeCell ref="E237:G237"/>
    <mergeCell ref="E238:G238"/>
    <mergeCell ref="E321:J321"/>
    <mergeCell ref="E262:J262"/>
    <mergeCell ref="D256:H256"/>
    <mergeCell ref="E257:G257"/>
    <mergeCell ref="E258:G258"/>
    <mergeCell ref="E259:G259"/>
    <mergeCell ref="E260:G260"/>
    <mergeCell ref="C300:H300"/>
    <mergeCell ref="E298:J298"/>
    <mergeCell ref="D297:H297"/>
    <mergeCell ref="J278:J279"/>
    <mergeCell ref="D275:H275"/>
    <mergeCell ref="E276:H276"/>
    <mergeCell ref="E277:H277"/>
    <mergeCell ref="E278:H278"/>
    <mergeCell ref="E279:H279"/>
    <mergeCell ref="E287:H287"/>
    <mergeCell ref="D281:H281"/>
    <mergeCell ref="E284:H284"/>
    <mergeCell ref="E285:H285"/>
    <mergeCell ref="E286:H286"/>
    <mergeCell ref="E265:G265"/>
    <mergeCell ref="E266:G266"/>
    <mergeCell ref="J230:J231"/>
    <mergeCell ref="E244:H244"/>
    <mergeCell ref="E251:H251"/>
    <mergeCell ref="D264:H264"/>
    <mergeCell ref="E124:H124"/>
    <mergeCell ref="J125:J126"/>
    <mergeCell ref="E126:H126"/>
    <mergeCell ref="J253:J254"/>
    <mergeCell ref="D212:H212"/>
    <mergeCell ref="D227:H227"/>
    <mergeCell ref="E228:H228"/>
    <mergeCell ref="E245:G245"/>
    <mergeCell ref="D249:H249"/>
    <mergeCell ref="E250:H250"/>
    <mergeCell ref="J187:J188"/>
    <mergeCell ref="E210:G210"/>
    <mergeCell ref="E252:H252"/>
    <mergeCell ref="D233:H233"/>
    <mergeCell ref="E156:H156"/>
    <mergeCell ref="D165:H165"/>
    <mergeCell ref="E166:H166"/>
    <mergeCell ref="E167:H167"/>
    <mergeCell ref="E200:J200"/>
    <mergeCell ref="E253:H253"/>
    <mergeCell ref="D289:H289"/>
    <mergeCell ref="E290:G290"/>
    <mergeCell ref="E291:G291"/>
    <mergeCell ref="E292:G292"/>
    <mergeCell ref="E293:G293"/>
    <mergeCell ref="E295:J295"/>
    <mergeCell ref="D302:H302"/>
    <mergeCell ref="E303:H303"/>
    <mergeCell ref="E304:H304"/>
    <mergeCell ref="E314:H314"/>
    <mergeCell ref="E315:H315"/>
    <mergeCell ref="E316:H316"/>
    <mergeCell ref="E317:H317"/>
    <mergeCell ref="E318:J318"/>
    <mergeCell ref="D320:H320"/>
    <mergeCell ref="E305:H305"/>
    <mergeCell ref="E306:H306"/>
    <mergeCell ref="E307:H307"/>
    <mergeCell ref="J307:J308"/>
    <mergeCell ref="E308:H308"/>
    <mergeCell ref="E309:J309"/>
    <mergeCell ref="D311:H311"/>
    <mergeCell ref="E312:H312"/>
    <mergeCell ref="E313:H313"/>
  </mergeCells>
  <phoneticPr fontId="2"/>
  <pageMargins left="0.59055118110236227" right="0.59055118110236227" top="0.59055118110236227" bottom="0.49212598425196852" header="0.31496062992125984" footer="0.31496062992125984"/>
  <pageSetup paperSize="9" orientation="portrait" r:id="rId1"/>
  <rowBreaks count="8" manualBreakCount="8">
    <brk id="46" min="1" max="9" man="1"/>
    <brk id="82" min="1" max="9" man="1"/>
    <brk id="120" min="1" max="9" man="1"/>
    <brk id="153" min="1" max="9" man="1"/>
    <brk id="171" min="1" max="9" man="1"/>
    <brk id="220" min="1" max="9" man="1"/>
    <brk id="263" min="1" max="9" man="1"/>
    <brk id="299" min="1" max="9" man="1"/>
  </row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code!$C$2:$C$48</xm:f>
          </x14:formula1>
          <xm:sqref>F5</xm:sqref>
        </x14:dataValidation>
        <x14:dataValidation type="list" allowBlank="1" showInputMessage="1" showErrorMessage="1">
          <x14:formula1>
            <xm:f>code!$E$4:$E$6</xm:f>
          </x14:formula1>
          <xm:sqref>F6</xm:sqref>
        </x14:dataValidation>
        <x14:dataValidation type="list" allowBlank="1" showInputMessage="1" showErrorMessage="1">
          <x14:formula1>
            <xm:f>code!$F$9:$F$11</xm:f>
          </x14:formula1>
          <xm:sqref>J125:J126 J44:J45 J63:J64 J74:J75 J21:J22 J39:J40 J162:J163 J49:J50</xm:sqref>
        </x14:dataValidation>
        <x14:dataValidation type="list" allowBlank="1" showInputMessage="1" showErrorMessage="1">
          <x14:formula1>
            <xm:f>code!$F$9:$F$12</xm:f>
          </x14:formula1>
          <xm:sqref>J15:J16 J157 J151 J108 J69 J27 J168:J169 J80:J81 J55:J56 J131:J132 J137:J138 J224:J225 J278:J279 J230:J231</xm:sqref>
        </x14:dataValidation>
        <x14:dataValidation type="list" allowBlank="1" showInputMessage="1" showErrorMessage="1">
          <x14:formula1>
            <xm:f>code!$F$9:$F$13</xm:f>
          </x14:formula1>
          <xm:sqref>J257:J261 J234:J238 J34:J35 J206:J210 J141:J145 J180:J181 J187:J188 J253:J254 J265:J269 J290:J294</xm:sqref>
        </x14:dataValidation>
        <x14:dataValidation type="list" allowBlank="1" showInputMessage="1" showErrorMessage="1">
          <x14:formula1>
            <xm:f>code!$F$9:$F$15</xm:f>
          </x14:formula1>
          <xm:sqref>J84:J97 J213:J219</xm:sqref>
        </x14:dataValidation>
        <x14:dataValidation type="list" allowBlank="1" showInputMessage="1" showErrorMessage="1">
          <x14:formula1>
            <xm:f>code!$F$9:$F$14</xm:f>
          </x14:formula1>
          <xm:sqref>J115:J116 J241:J246 J312:J317 J307:J308 J286</xm:sqref>
        </x14:dataValidation>
        <x14:dataValidation type="list" allowBlank="1" showInputMessage="1" showErrorMessage="1">
          <x14:formula1>
            <xm:f>code!$F$9:$F$17</xm:f>
          </x14:formula1>
          <xm:sqref>J191:J199</xm:sqref>
        </x14:dataValidation>
        <x14:dataValidation type="list" allowBlank="1" showInputMessage="1" showErrorMessage="1">
          <x14:formula1>
            <xm:f>code!$G$2:$G$5</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J6"/>
  <sheetViews>
    <sheetView zoomScaleNormal="100" zoomScaleSheetLayoutView="100" workbookViewId="0">
      <selection activeCell="E6" sqref="E6"/>
    </sheetView>
  </sheetViews>
  <sheetFormatPr defaultColWidth="9" defaultRowHeight="10.8" x14ac:dyDescent="0.2"/>
  <cols>
    <col min="1" max="1" width="5.77734375" style="23" customWidth="1"/>
    <col min="2" max="2" width="4.77734375" style="23" customWidth="1"/>
    <col min="3" max="3" width="8" style="23" customWidth="1"/>
    <col min="4" max="4" width="5.88671875" style="23" customWidth="1"/>
    <col min="5" max="5" width="6.6640625" style="23" customWidth="1"/>
    <col min="6" max="6" width="6" style="23" customWidth="1"/>
    <col min="7" max="7" width="6.6640625" style="23" customWidth="1"/>
    <col min="8" max="8" width="9" style="23"/>
    <col min="9" max="19" width="3.33203125" style="23" customWidth="1"/>
    <col min="20" max="20" width="3.44140625" style="23" customWidth="1"/>
    <col min="21" max="27" width="3.33203125" style="23" customWidth="1"/>
    <col min="28" max="28" width="7.77734375" style="23" customWidth="1"/>
    <col min="29" max="30" width="3.44140625" style="23" customWidth="1"/>
    <col min="31" max="31" width="7.77734375" style="23" customWidth="1"/>
    <col min="32" max="39" width="3.33203125" style="23" customWidth="1"/>
    <col min="40" max="40" width="6.88671875" style="23" customWidth="1"/>
    <col min="41" max="43" width="3.33203125" style="23" customWidth="1"/>
    <col min="44" max="44" width="3.44140625" style="23" bestFit="1" customWidth="1"/>
    <col min="45" max="55" width="3.33203125" style="23" customWidth="1"/>
    <col min="56" max="56" width="6.88671875" style="23" customWidth="1"/>
    <col min="57" max="81" width="3.33203125" style="23" customWidth="1"/>
    <col min="82" max="82" width="11.88671875" style="23" customWidth="1"/>
    <col min="83" max="88" width="3.33203125" style="23" customWidth="1"/>
    <col min="89" max="89" width="11.88671875" style="23" customWidth="1"/>
    <col min="90" max="94" width="3.33203125" style="23" customWidth="1"/>
    <col min="95" max="95" width="11.88671875" style="23" customWidth="1"/>
    <col min="96" max="102" width="3.33203125" style="23" customWidth="1"/>
    <col min="103" max="103" width="8.33203125" style="23" customWidth="1"/>
    <col min="104" max="104" width="8.77734375" style="23" customWidth="1"/>
    <col min="105" max="105" width="3.33203125" style="23" customWidth="1"/>
    <col min="106" max="106" width="8.77734375" style="23" customWidth="1"/>
    <col min="107" max="112" width="3.33203125" style="23" customWidth="1"/>
    <col min="113" max="113" width="8.21875" style="23" customWidth="1"/>
    <col min="114" max="114" width="8.77734375" style="23" customWidth="1"/>
    <col min="115" max="16384" width="9" style="23"/>
  </cols>
  <sheetData>
    <row r="1" spans="1:114" s="2" customFormat="1" ht="19.5" customHeight="1" x14ac:dyDescent="0.2">
      <c r="A1" s="142" t="s">
        <v>134</v>
      </c>
      <c r="B1" s="152" t="s">
        <v>135</v>
      </c>
      <c r="C1" s="152" t="s">
        <v>133</v>
      </c>
      <c r="D1" s="148" t="s">
        <v>136</v>
      </c>
      <c r="E1" s="148" t="s">
        <v>130</v>
      </c>
      <c r="F1" s="148" t="s">
        <v>131</v>
      </c>
      <c r="G1" s="148" t="s">
        <v>380</v>
      </c>
      <c r="H1" s="150" t="s">
        <v>132</v>
      </c>
      <c r="I1" s="146" t="s">
        <v>203</v>
      </c>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17" t="s">
        <v>137</v>
      </c>
      <c r="AT1" s="118"/>
      <c r="AU1" s="118"/>
      <c r="AV1" s="118"/>
      <c r="AW1" s="118"/>
      <c r="AX1" s="118"/>
      <c r="AY1" s="118"/>
      <c r="AZ1" s="118"/>
      <c r="BA1" s="118"/>
      <c r="BB1" s="118"/>
      <c r="BC1" s="118"/>
      <c r="BD1" s="118"/>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20"/>
      <c r="CU1" s="120"/>
      <c r="CV1" s="120"/>
      <c r="CW1" s="120"/>
      <c r="CX1" s="120"/>
      <c r="CY1" s="120"/>
      <c r="CZ1" s="120"/>
      <c r="DA1" s="120"/>
      <c r="DB1" s="120"/>
      <c r="DC1" s="120"/>
      <c r="DD1" s="120"/>
      <c r="DE1" s="120"/>
      <c r="DF1" s="120"/>
      <c r="DG1" s="120"/>
      <c r="DH1" s="120"/>
      <c r="DI1" s="120"/>
      <c r="DJ1" s="121"/>
    </row>
    <row r="2" spans="1:114" s="2" customFormat="1" ht="19.5" customHeight="1" x14ac:dyDescent="0.2">
      <c r="A2" s="142"/>
      <c r="B2" s="152"/>
      <c r="C2" s="152"/>
      <c r="D2" s="148"/>
      <c r="E2" s="148"/>
      <c r="F2" s="148"/>
      <c r="G2" s="148"/>
      <c r="H2" s="150"/>
      <c r="I2" s="144" t="s">
        <v>92</v>
      </c>
      <c r="J2" s="147" t="s">
        <v>96</v>
      </c>
      <c r="K2" s="147"/>
      <c r="L2" s="147"/>
      <c r="M2" s="147"/>
      <c r="N2" s="147"/>
      <c r="O2" s="147"/>
      <c r="P2" s="147"/>
      <c r="Q2" s="154" t="s">
        <v>103</v>
      </c>
      <c r="R2" s="154"/>
      <c r="S2" s="154"/>
      <c r="T2" s="154"/>
      <c r="U2" s="154"/>
      <c r="V2" s="154"/>
      <c r="W2" s="154"/>
      <c r="X2" s="154"/>
      <c r="Y2" s="154"/>
      <c r="Z2" s="154"/>
      <c r="AA2" s="154"/>
      <c r="AB2" s="154"/>
      <c r="AC2" s="154"/>
      <c r="AD2" s="154"/>
      <c r="AE2" s="129"/>
      <c r="AF2" s="155" t="s">
        <v>204</v>
      </c>
      <c r="AG2" s="155"/>
      <c r="AH2" s="155"/>
      <c r="AI2" s="155"/>
      <c r="AJ2" s="155"/>
      <c r="AK2" s="155"/>
      <c r="AL2" s="155"/>
      <c r="AM2" s="155"/>
      <c r="AN2" s="155"/>
      <c r="AO2" s="155"/>
      <c r="AP2" s="155"/>
      <c r="AQ2" s="155"/>
      <c r="AR2" s="155"/>
      <c r="AS2" s="122" t="s">
        <v>92</v>
      </c>
      <c r="AT2" s="123"/>
      <c r="AU2" s="123"/>
      <c r="AV2" s="123"/>
      <c r="AW2" s="123"/>
      <c r="AX2" s="123"/>
      <c r="AY2" s="123"/>
      <c r="AZ2" s="123"/>
      <c r="BA2" s="123"/>
      <c r="BB2" s="123"/>
      <c r="BC2" s="123"/>
      <c r="BD2" s="123"/>
      <c r="BE2" s="129" t="s">
        <v>96</v>
      </c>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1"/>
      <c r="CF2" s="131"/>
      <c r="CG2" s="131"/>
      <c r="CH2" s="131"/>
      <c r="CI2" s="131"/>
      <c r="CJ2" s="131"/>
      <c r="CK2" s="131"/>
      <c r="CL2" s="131"/>
      <c r="CM2" s="131"/>
      <c r="CN2" s="131"/>
      <c r="CO2" s="131"/>
      <c r="CP2" s="131"/>
      <c r="CQ2" s="132"/>
      <c r="CR2" s="133" t="s">
        <v>66</v>
      </c>
      <c r="CS2" s="131"/>
      <c r="CT2" s="131"/>
      <c r="CU2" s="131"/>
      <c r="CV2" s="131"/>
      <c r="CW2" s="131"/>
      <c r="CX2" s="131"/>
      <c r="CY2" s="131"/>
      <c r="CZ2" s="132"/>
      <c r="DA2" s="139" t="s">
        <v>204</v>
      </c>
      <c r="DB2" s="140"/>
      <c r="DC2" s="140"/>
      <c r="DD2" s="140"/>
      <c r="DE2" s="140"/>
      <c r="DF2" s="140"/>
      <c r="DG2" s="140"/>
      <c r="DH2" s="140"/>
      <c r="DI2" s="140"/>
      <c r="DJ2" s="141"/>
    </row>
    <row r="3" spans="1:114" s="2" customFormat="1" ht="19.5" customHeight="1" thickBot="1" x14ac:dyDescent="0.25">
      <c r="A3" s="143"/>
      <c r="B3" s="153"/>
      <c r="C3" s="153"/>
      <c r="D3" s="149"/>
      <c r="E3" s="149"/>
      <c r="F3" s="149"/>
      <c r="G3" s="149"/>
      <c r="H3" s="151"/>
      <c r="I3" s="145"/>
      <c r="J3" s="24" t="s">
        <v>70</v>
      </c>
      <c r="K3" s="24" t="s">
        <v>73</v>
      </c>
      <c r="L3" s="29" t="s">
        <v>71</v>
      </c>
      <c r="M3" s="24" t="s">
        <v>72</v>
      </c>
      <c r="N3" s="29" t="s">
        <v>113</v>
      </c>
      <c r="O3" s="24" t="s">
        <v>112</v>
      </c>
      <c r="P3" s="24" t="s">
        <v>114</v>
      </c>
      <c r="Q3" s="36" t="s">
        <v>70</v>
      </c>
      <c r="R3" s="36" t="s">
        <v>73</v>
      </c>
      <c r="S3" s="36" t="s">
        <v>71</v>
      </c>
      <c r="T3" s="36" t="s">
        <v>205</v>
      </c>
      <c r="U3" s="124" t="s">
        <v>113</v>
      </c>
      <c r="V3" s="125"/>
      <c r="W3" s="125"/>
      <c r="X3" s="125"/>
      <c r="Y3" s="125"/>
      <c r="Z3" s="125"/>
      <c r="AA3" s="125"/>
      <c r="AB3" s="156"/>
      <c r="AC3" s="36" t="s">
        <v>112</v>
      </c>
      <c r="AD3" s="124" t="s">
        <v>114</v>
      </c>
      <c r="AE3" s="126"/>
      <c r="AF3" s="24" t="s">
        <v>70</v>
      </c>
      <c r="AG3" s="24" t="s">
        <v>73</v>
      </c>
      <c r="AH3" s="29" t="s">
        <v>71</v>
      </c>
      <c r="AI3" s="134" t="s">
        <v>72</v>
      </c>
      <c r="AJ3" s="136"/>
      <c r="AK3" s="136"/>
      <c r="AL3" s="136"/>
      <c r="AM3" s="136"/>
      <c r="AN3" s="126"/>
      <c r="AO3" s="29" t="s">
        <v>113</v>
      </c>
      <c r="AP3" s="24" t="s">
        <v>112</v>
      </c>
      <c r="AQ3" s="24" t="s">
        <v>114</v>
      </c>
      <c r="AR3" s="24" t="s">
        <v>264</v>
      </c>
      <c r="AS3" s="30" t="s">
        <v>70</v>
      </c>
      <c r="AT3" s="24" t="s">
        <v>73</v>
      </c>
      <c r="AU3" s="134" t="s">
        <v>71</v>
      </c>
      <c r="AV3" s="135"/>
      <c r="AW3" s="135"/>
      <c r="AX3" s="135"/>
      <c r="AY3" s="135"/>
      <c r="AZ3" s="136"/>
      <c r="BA3" s="136"/>
      <c r="BB3" s="136"/>
      <c r="BC3" s="136"/>
      <c r="BD3" s="126"/>
      <c r="BE3" s="124" t="s">
        <v>70</v>
      </c>
      <c r="BF3" s="125"/>
      <c r="BG3" s="125"/>
      <c r="BH3" s="125"/>
      <c r="BI3" s="125"/>
      <c r="BJ3" s="124" t="s">
        <v>73</v>
      </c>
      <c r="BK3" s="125"/>
      <c r="BL3" s="125"/>
      <c r="BM3" s="125"/>
      <c r="BN3" s="125"/>
      <c r="BO3" s="125"/>
      <c r="BP3" s="125"/>
      <c r="BQ3" s="36" t="s">
        <v>71</v>
      </c>
      <c r="BR3" s="36" t="s">
        <v>72</v>
      </c>
      <c r="BS3" s="124" t="s">
        <v>113</v>
      </c>
      <c r="BT3" s="125"/>
      <c r="BU3" s="125"/>
      <c r="BV3" s="125"/>
      <c r="BW3" s="125"/>
      <c r="BX3" s="124" t="s">
        <v>112</v>
      </c>
      <c r="BY3" s="125"/>
      <c r="BZ3" s="125"/>
      <c r="CA3" s="125"/>
      <c r="CB3" s="125"/>
      <c r="CC3" s="125"/>
      <c r="CD3" s="126"/>
      <c r="CE3" s="62" t="s">
        <v>114</v>
      </c>
      <c r="CF3" s="127" t="s">
        <v>264</v>
      </c>
      <c r="CG3" s="128"/>
      <c r="CH3" s="128"/>
      <c r="CI3" s="128"/>
      <c r="CJ3" s="128"/>
      <c r="CK3" s="128"/>
      <c r="CL3" s="127" t="s">
        <v>331</v>
      </c>
      <c r="CM3" s="128"/>
      <c r="CN3" s="128"/>
      <c r="CO3" s="128"/>
      <c r="CP3" s="128"/>
      <c r="CQ3" s="128"/>
      <c r="CR3" s="37" t="s">
        <v>70</v>
      </c>
      <c r="CS3" s="29" t="s">
        <v>73</v>
      </c>
      <c r="CT3" s="137" t="s">
        <v>71</v>
      </c>
      <c r="CU3" s="138"/>
      <c r="CV3" s="138"/>
      <c r="CW3" s="138"/>
      <c r="CX3" s="138"/>
      <c r="CY3" s="138"/>
      <c r="CZ3" s="58" t="s">
        <v>72</v>
      </c>
      <c r="DA3" s="124" t="s">
        <v>70</v>
      </c>
      <c r="DB3" s="126"/>
      <c r="DC3" s="127" t="s">
        <v>73</v>
      </c>
      <c r="DD3" s="128"/>
      <c r="DE3" s="128"/>
      <c r="DF3" s="128"/>
      <c r="DG3" s="128"/>
      <c r="DH3" s="128"/>
      <c r="DI3" s="128"/>
      <c r="DJ3" s="64" t="s">
        <v>71</v>
      </c>
    </row>
    <row r="4" spans="1:114" ht="36" customHeight="1" thickBot="1" x14ac:dyDescent="0.25">
      <c r="A4" s="31"/>
      <c r="B4" s="32" t="str">
        <f>回答シート!K5</f>
        <v/>
      </c>
      <c r="C4" s="32" t="str">
        <f>回答シート!L5</f>
        <v/>
      </c>
      <c r="D4" s="32">
        <f>回答シート!F7</f>
        <v>0</v>
      </c>
      <c r="E4" s="32" t="str">
        <f>回答シート!K6</f>
        <v/>
      </c>
      <c r="F4" s="32">
        <f>回答シート!F5</f>
        <v>0</v>
      </c>
      <c r="G4" s="32">
        <f>回答シート!F7</f>
        <v>0</v>
      </c>
      <c r="H4" s="33">
        <f>回答シート!F8</f>
        <v>0</v>
      </c>
      <c r="I4" s="39">
        <f>回答シート!J15</f>
        <v>0</v>
      </c>
      <c r="J4" s="44">
        <f>回答シート!J21</f>
        <v>0</v>
      </c>
      <c r="K4" s="44">
        <f>回答シート!J27</f>
        <v>0</v>
      </c>
      <c r="L4" s="44">
        <f>回答シート!J34</f>
        <v>0</v>
      </c>
      <c r="M4" s="44">
        <f>回答シート!J39</f>
        <v>0</v>
      </c>
      <c r="N4" s="44">
        <f>回答シート!J44</f>
        <v>0</v>
      </c>
      <c r="O4" s="44">
        <f>回答シート!J49</f>
        <v>0</v>
      </c>
      <c r="P4" s="44">
        <f>回答シート!J55</f>
        <v>0</v>
      </c>
      <c r="Q4" s="41">
        <f>回答シート!J63</f>
        <v>0</v>
      </c>
      <c r="R4" s="41">
        <f>回答シート!J69</f>
        <v>0</v>
      </c>
      <c r="S4" s="41">
        <f>回答シート!J74</f>
        <v>0</v>
      </c>
      <c r="T4" s="41">
        <f>回答シート!J80</f>
        <v>0</v>
      </c>
      <c r="U4" s="41">
        <f>回答シート!J84</f>
        <v>0</v>
      </c>
      <c r="V4" s="41">
        <f>回答シート!J86</f>
        <v>0</v>
      </c>
      <c r="W4" s="41">
        <f>回答シート!J88</f>
        <v>0</v>
      </c>
      <c r="X4" s="41">
        <f>回答シート!J90</f>
        <v>0</v>
      </c>
      <c r="Y4" s="41">
        <f>回答シート!J92</f>
        <v>0</v>
      </c>
      <c r="Z4" s="41">
        <f>回答シート!J94</f>
        <v>0</v>
      </c>
      <c r="AA4" s="41">
        <f>回答シート!J96</f>
        <v>0</v>
      </c>
      <c r="AB4" s="41">
        <f>回答シート!E91</f>
        <v>0</v>
      </c>
      <c r="AC4" s="41">
        <f>回答シート!J108</f>
        <v>0</v>
      </c>
      <c r="AD4" s="41">
        <f>回答シート!J115</f>
        <v>0</v>
      </c>
      <c r="AE4" s="42">
        <f>回答シート!E118</f>
        <v>0</v>
      </c>
      <c r="AF4" s="40">
        <f>回答シート!J125</f>
        <v>0</v>
      </c>
      <c r="AG4" s="40">
        <f>回答シート!J131</f>
        <v>0</v>
      </c>
      <c r="AH4" s="40">
        <f>回答シート!J137</f>
        <v>0</v>
      </c>
      <c r="AI4" s="40">
        <f>回答シート!J141</f>
        <v>0</v>
      </c>
      <c r="AJ4" s="40">
        <f>回答シート!J142</f>
        <v>0</v>
      </c>
      <c r="AK4" s="40">
        <f>回答シート!J143</f>
        <v>0</v>
      </c>
      <c r="AL4" s="40">
        <f>回答シート!J144</f>
        <v>0</v>
      </c>
      <c r="AM4" s="40">
        <f>回答シート!J145</f>
        <v>0</v>
      </c>
      <c r="AN4" s="40">
        <f>回答シート!E146</f>
        <v>0</v>
      </c>
      <c r="AO4" s="40">
        <f>回答シート!J151</f>
        <v>0</v>
      </c>
      <c r="AP4" s="40">
        <f>回答シート!J157</f>
        <v>0</v>
      </c>
      <c r="AQ4" s="40">
        <f>回答シート!J162</f>
        <v>0</v>
      </c>
      <c r="AR4" s="40">
        <f>回答シート!J168</f>
        <v>0</v>
      </c>
      <c r="AS4" s="43">
        <f>回答シート!J180</f>
        <v>0</v>
      </c>
      <c r="AT4" s="40">
        <f>回答シート!J187</f>
        <v>0</v>
      </c>
      <c r="AU4" s="40">
        <f>回答シート!J191</f>
        <v>0</v>
      </c>
      <c r="AV4" s="40">
        <f>回答シート!J192</f>
        <v>0</v>
      </c>
      <c r="AW4" s="40">
        <f>回答シート!J193</f>
        <v>0</v>
      </c>
      <c r="AX4" s="40">
        <f>回答シート!J194</f>
        <v>0</v>
      </c>
      <c r="AY4" s="40">
        <f>回答シート!J195</f>
        <v>0</v>
      </c>
      <c r="AZ4" s="40">
        <f>回答シート!J196</f>
        <v>0</v>
      </c>
      <c r="BA4" s="40">
        <f>回答シート!J197</f>
        <v>0</v>
      </c>
      <c r="BB4" s="40">
        <f>回答シート!J198</f>
        <v>0</v>
      </c>
      <c r="BC4" s="40">
        <f>回答シート!J199</f>
        <v>0</v>
      </c>
      <c r="BD4" s="40">
        <f>回答シート!E200</f>
        <v>0</v>
      </c>
      <c r="BE4" s="41">
        <f>回答シート!J206</f>
        <v>0</v>
      </c>
      <c r="BF4" s="41">
        <f>回答シート!J207</f>
        <v>0</v>
      </c>
      <c r="BG4" s="41">
        <f>回答シート!J208</f>
        <v>0</v>
      </c>
      <c r="BH4" s="41">
        <f>回答シート!J209</f>
        <v>0</v>
      </c>
      <c r="BI4" s="41">
        <f>回答シート!J210</f>
        <v>0</v>
      </c>
      <c r="BJ4" s="41">
        <f>回答シート!J213</f>
        <v>0</v>
      </c>
      <c r="BK4" s="41">
        <f>回答シート!J214</f>
        <v>0</v>
      </c>
      <c r="BL4" s="41">
        <f>回答シート!J215</f>
        <v>0</v>
      </c>
      <c r="BM4" s="41">
        <f>回答シート!J216</f>
        <v>0</v>
      </c>
      <c r="BN4" s="41">
        <f>回答シート!J217</f>
        <v>0</v>
      </c>
      <c r="BO4" s="41">
        <f>回答シート!J218</f>
        <v>0</v>
      </c>
      <c r="BP4" s="41">
        <f>回答シート!J219</f>
        <v>0</v>
      </c>
      <c r="BQ4" s="41">
        <f>回答シート!J224</f>
        <v>0</v>
      </c>
      <c r="BR4" s="41">
        <f>回答シート!J230</f>
        <v>0</v>
      </c>
      <c r="BS4" s="41">
        <f>回答シート!J234</f>
        <v>0</v>
      </c>
      <c r="BT4" s="41">
        <f>回答シート!J235</f>
        <v>0</v>
      </c>
      <c r="BU4" s="41">
        <f>回答シート!J236</f>
        <v>0</v>
      </c>
      <c r="BV4" s="41">
        <f>回答シート!J237</f>
        <v>0</v>
      </c>
      <c r="BW4" s="41">
        <f>回答シート!J238</f>
        <v>0</v>
      </c>
      <c r="BX4" s="41">
        <f>回答シート!J241</f>
        <v>0</v>
      </c>
      <c r="BY4" s="41">
        <f>回答シート!J242</f>
        <v>0</v>
      </c>
      <c r="BZ4" s="41">
        <f>回答シート!J243</f>
        <v>0</v>
      </c>
      <c r="CA4" s="41">
        <f>回答シート!J244</f>
        <v>0</v>
      </c>
      <c r="CB4" s="41">
        <f>回答シート!J245</f>
        <v>0</v>
      </c>
      <c r="CC4" s="41">
        <f>回答シート!J246</f>
        <v>0</v>
      </c>
      <c r="CD4" s="41">
        <f>回答シート!E247</f>
        <v>0</v>
      </c>
      <c r="CE4" s="41">
        <f>回答シート!J253</f>
        <v>0</v>
      </c>
      <c r="CF4" s="41">
        <f>回答シート!J257</f>
        <v>0</v>
      </c>
      <c r="CG4" s="41">
        <f>回答シート!J258</f>
        <v>0</v>
      </c>
      <c r="CH4" s="41">
        <f>回答シート!J259</f>
        <v>0</v>
      </c>
      <c r="CI4" s="41">
        <f>回答シート!J260</f>
        <v>0</v>
      </c>
      <c r="CJ4" s="41">
        <f>回答シート!J261</f>
        <v>0</v>
      </c>
      <c r="CK4" s="41">
        <f>回答シート!E262</f>
        <v>0</v>
      </c>
      <c r="CL4" s="41">
        <f>回答シート!J265</f>
        <v>0</v>
      </c>
      <c r="CM4" s="41">
        <f>回答シート!J266</f>
        <v>0</v>
      </c>
      <c r="CN4" s="41">
        <f>回答シート!J267</f>
        <v>0</v>
      </c>
      <c r="CO4" s="41">
        <f>回答シート!J268</f>
        <v>0</v>
      </c>
      <c r="CP4" s="41">
        <f>回答シート!J269</f>
        <v>0</v>
      </c>
      <c r="CQ4" s="41">
        <f>回答シート!E270</f>
        <v>0</v>
      </c>
      <c r="CR4" s="44">
        <f>回答シート!J278</f>
        <v>0</v>
      </c>
      <c r="CS4" s="40">
        <f>回答シート!J286</f>
        <v>0</v>
      </c>
      <c r="CT4" s="44">
        <f>回答シート!J290</f>
        <v>0</v>
      </c>
      <c r="CU4" s="44">
        <f>回答シート!J291</f>
        <v>0</v>
      </c>
      <c r="CV4" s="44">
        <f>回答シート!J292</f>
        <v>0</v>
      </c>
      <c r="CW4" s="44">
        <f>回答シート!J293</f>
        <v>0</v>
      </c>
      <c r="CX4" s="44">
        <f>回答シート!J294</f>
        <v>0</v>
      </c>
      <c r="CY4" s="44">
        <f>回答シート!E295</f>
        <v>0</v>
      </c>
      <c r="CZ4" s="44">
        <f>回答シート!E298</f>
        <v>0</v>
      </c>
      <c r="DA4" s="41">
        <f>回答シート!J307</f>
        <v>0</v>
      </c>
      <c r="DB4" s="41">
        <f>回答シート!E309</f>
        <v>0</v>
      </c>
      <c r="DC4" s="41">
        <f>回答シート!J312</f>
        <v>0</v>
      </c>
      <c r="DD4" s="41">
        <f>回答シート!J313</f>
        <v>0</v>
      </c>
      <c r="DE4" s="41">
        <f>回答シート!J314</f>
        <v>0</v>
      </c>
      <c r="DF4" s="41">
        <f>回答シート!J315</f>
        <v>0</v>
      </c>
      <c r="DG4" s="41">
        <f>回答シート!J316</f>
        <v>0</v>
      </c>
      <c r="DH4" s="41">
        <f>回答シート!J317</f>
        <v>0</v>
      </c>
      <c r="DI4" s="41">
        <f>回答シート!E318</f>
        <v>0</v>
      </c>
      <c r="DJ4" s="65">
        <f>回答シート!E321</f>
        <v>0</v>
      </c>
    </row>
    <row r="6" spans="1:114" x14ac:dyDescent="0.2">
      <c r="A6" s="63"/>
      <c r="B6" s="63"/>
      <c r="C6" s="63"/>
      <c r="D6" s="63"/>
      <c r="E6" s="63"/>
      <c r="F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row>
  </sheetData>
  <sheetProtection password="CACC" sheet="1" objects="1" scenarios="1"/>
  <mergeCells count="31">
    <mergeCell ref="A1:A3"/>
    <mergeCell ref="I2:I3"/>
    <mergeCell ref="I1:AR1"/>
    <mergeCell ref="E1:E3"/>
    <mergeCell ref="F1:F3"/>
    <mergeCell ref="H1:H3"/>
    <mergeCell ref="C1:C3"/>
    <mergeCell ref="D1:D3"/>
    <mergeCell ref="B1:B3"/>
    <mergeCell ref="J2:P2"/>
    <mergeCell ref="Q2:AE2"/>
    <mergeCell ref="AF2:AR2"/>
    <mergeCell ref="U3:AB3"/>
    <mergeCell ref="AD3:AE3"/>
    <mergeCell ref="AI3:AN3"/>
    <mergeCell ref="G1:G3"/>
    <mergeCell ref="AS1:DJ1"/>
    <mergeCell ref="AS2:BD2"/>
    <mergeCell ref="BE3:BI3"/>
    <mergeCell ref="BS3:BW3"/>
    <mergeCell ref="BX3:CD3"/>
    <mergeCell ref="CL3:CQ3"/>
    <mergeCell ref="BE2:CQ2"/>
    <mergeCell ref="CR2:CZ2"/>
    <mergeCell ref="AU3:BD3"/>
    <mergeCell ref="BJ3:BP3"/>
    <mergeCell ref="CF3:CK3"/>
    <mergeCell ref="CT3:CY3"/>
    <mergeCell ref="DA2:DJ2"/>
    <mergeCell ref="DA3:DB3"/>
    <mergeCell ref="DC3:DI3"/>
  </mergeCells>
  <phoneticPr fontId="2"/>
  <pageMargins left="0.7" right="0.7" top="0.75" bottom="0.75" header="0.3" footer="0.3"/>
  <pageSetup paperSize="8" scale="41" fitToHeight="0" orientation="landscape" r:id="rId1"/>
  <colBreaks count="2" manualBreakCount="2">
    <brk id="16" max="1048575" man="1"/>
    <brk id="4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20"/>
  <sheetViews>
    <sheetView zoomScale="99" zoomScaleNormal="99" workbookViewId="0">
      <selection activeCell="G1" sqref="G1:G5"/>
    </sheetView>
  </sheetViews>
  <sheetFormatPr defaultRowHeight="13.2" x14ac:dyDescent="0.2"/>
  <cols>
    <col min="1" max="1" width="5.77734375" customWidth="1"/>
  </cols>
  <sheetData>
    <row r="1" spans="1:7" x14ac:dyDescent="0.2">
      <c r="A1" t="s">
        <v>0</v>
      </c>
      <c r="C1" t="s">
        <v>62</v>
      </c>
      <c r="G1" t="s">
        <v>374</v>
      </c>
    </row>
    <row r="2" spans="1:7" x14ac:dyDescent="0.2">
      <c r="A2">
        <v>1</v>
      </c>
      <c r="B2" t="s">
        <v>1</v>
      </c>
      <c r="C2" t="s">
        <v>2</v>
      </c>
      <c r="D2">
        <v>1</v>
      </c>
      <c r="G2" t="s">
        <v>375</v>
      </c>
    </row>
    <row r="3" spans="1:7" x14ac:dyDescent="0.2">
      <c r="A3">
        <v>2</v>
      </c>
      <c r="B3" t="s">
        <v>1</v>
      </c>
      <c r="C3" t="s">
        <v>10</v>
      </c>
      <c r="D3">
        <v>2</v>
      </c>
      <c r="E3" t="s">
        <v>158</v>
      </c>
      <c r="G3" t="s">
        <v>376</v>
      </c>
    </row>
    <row r="4" spans="1:7" x14ac:dyDescent="0.2">
      <c r="A4">
        <v>3</v>
      </c>
      <c r="B4" t="s">
        <v>1</v>
      </c>
      <c r="C4" t="s">
        <v>11</v>
      </c>
      <c r="D4">
        <v>3</v>
      </c>
      <c r="E4" t="s">
        <v>159</v>
      </c>
      <c r="G4" t="s">
        <v>377</v>
      </c>
    </row>
    <row r="5" spans="1:7" x14ac:dyDescent="0.2">
      <c r="A5">
        <v>4</v>
      </c>
      <c r="B5" t="s">
        <v>1</v>
      </c>
      <c r="C5" t="s">
        <v>12</v>
      </c>
      <c r="D5">
        <v>4</v>
      </c>
      <c r="E5" t="s">
        <v>160</v>
      </c>
      <c r="G5" t="s">
        <v>378</v>
      </c>
    </row>
    <row r="6" spans="1:7" x14ac:dyDescent="0.2">
      <c r="A6">
        <v>5</v>
      </c>
      <c r="B6" t="s">
        <v>1</v>
      </c>
      <c r="C6" t="s">
        <v>13</v>
      </c>
      <c r="D6">
        <v>5</v>
      </c>
      <c r="E6" t="s">
        <v>161</v>
      </c>
    </row>
    <row r="7" spans="1:7" x14ac:dyDescent="0.2">
      <c r="A7">
        <v>6</v>
      </c>
      <c r="B7" t="s">
        <v>1</v>
      </c>
      <c r="C7" t="s">
        <v>14</v>
      </c>
      <c r="D7">
        <v>6</v>
      </c>
      <c r="E7" t="s">
        <v>3</v>
      </c>
    </row>
    <row r="8" spans="1:7" x14ac:dyDescent="0.2">
      <c r="A8">
        <v>7</v>
      </c>
      <c r="B8" t="s">
        <v>1</v>
      </c>
      <c r="C8" t="s">
        <v>15</v>
      </c>
      <c r="D8">
        <v>7</v>
      </c>
      <c r="E8" t="s">
        <v>4</v>
      </c>
      <c r="F8" t="s">
        <v>80</v>
      </c>
    </row>
    <row r="9" spans="1:7" x14ac:dyDescent="0.2">
      <c r="A9">
        <v>8</v>
      </c>
      <c r="B9" t="s">
        <v>16</v>
      </c>
      <c r="C9" t="s">
        <v>17</v>
      </c>
      <c r="D9">
        <v>8</v>
      </c>
      <c r="E9" t="s">
        <v>5</v>
      </c>
      <c r="F9" t="s">
        <v>64</v>
      </c>
    </row>
    <row r="10" spans="1:7" x14ac:dyDescent="0.2">
      <c r="A10">
        <v>9</v>
      </c>
      <c r="B10" t="s">
        <v>16</v>
      </c>
      <c r="C10" t="s">
        <v>18</v>
      </c>
      <c r="D10">
        <v>9</v>
      </c>
      <c r="E10" t="s">
        <v>6</v>
      </c>
      <c r="F10" t="s">
        <v>68</v>
      </c>
    </row>
    <row r="11" spans="1:7" x14ac:dyDescent="0.2">
      <c r="A11">
        <v>10</v>
      </c>
      <c r="B11" t="s">
        <v>16</v>
      </c>
      <c r="C11" t="s">
        <v>19</v>
      </c>
      <c r="D11">
        <v>10</v>
      </c>
      <c r="E11" t="s">
        <v>7</v>
      </c>
      <c r="F11" t="s">
        <v>69</v>
      </c>
    </row>
    <row r="12" spans="1:7" x14ac:dyDescent="0.2">
      <c r="A12">
        <v>11</v>
      </c>
      <c r="B12" t="s">
        <v>16</v>
      </c>
      <c r="C12" t="s">
        <v>20</v>
      </c>
      <c r="D12">
        <v>11</v>
      </c>
      <c r="E12" t="s">
        <v>8</v>
      </c>
      <c r="F12" t="s">
        <v>74</v>
      </c>
    </row>
    <row r="13" spans="1:7" x14ac:dyDescent="0.2">
      <c r="A13">
        <v>12</v>
      </c>
      <c r="B13" t="s">
        <v>16</v>
      </c>
      <c r="C13" t="s">
        <v>21</v>
      </c>
      <c r="D13">
        <v>12</v>
      </c>
      <c r="E13" t="s">
        <v>9</v>
      </c>
      <c r="F13" t="s">
        <v>75</v>
      </c>
    </row>
    <row r="14" spans="1:7" x14ac:dyDescent="0.2">
      <c r="A14">
        <v>13</v>
      </c>
      <c r="B14" t="s">
        <v>16</v>
      </c>
      <c r="C14" t="s">
        <v>22</v>
      </c>
      <c r="D14">
        <v>13</v>
      </c>
      <c r="F14" t="s">
        <v>76</v>
      </c>
    </row>
    <row r="15" spans="1:7" x14ac:dyDescent="0.2">
      <c r="A15">
        <v>14</v>
      </c>
      <c r="B15" t="s">
        <v>16</v>
      </c>
      <c r="C15" t="s">
        <v>23</v>
      </c>
      <c r="D15">
        <v>14</v>
      </c>
      <c r="F15" t="s">
        <v>77</v>
      </c>
    </row>
    <row r="16" spans="1:7" x14ac:dyDescent="0.2">
      <c r="A16">
        <v>15</v>
      </c>
      <c r="B16" t="s">
        <v>16</v>
      </c>
      <c r="C16" t="s">
        <v>24</v>
      </c>
      <c r="D16">
        <v>15</v>
      </c>
      <c r="F16" t="s">
        <v>78</v>
      </c>
    </row>
    <row r="17" spans="1:6" x14ac:dyDescent="0.2">
      <c r="A17">
        <v>16</v>
      </c>
      <c r="B17" t="s">
        <v>25</v>
      </c>
      <c r="C17" t="s">
        <v>26</v>
      </c>
      <c r="D17">
        <v>16</v>
      </c>
      <c r="F17" t="s">
        <v>81</v>
      </c>
    </row>
    <row r="18" spans="1:6" x14ac:dyDescent="0.2">
      <c r="A18">
        <v>17</v>
      </c>
      <c r="B18" t="s">
        <v>25</v>
      </c>
      <c r="C18" t="s">
        <v>27</v>
      </c>
      <c r="D18">
        <v>17</v>
      </c>
      <c r="F18" t="s">
        <v>82</v>
      </c>
    </row>
    <row r="19" spans="1:6" x14ac:dyDescent="0.2">
      <c r="A19">
        <v>18</v>
      </c>
      <c r="B19" t="s">
        <v>25</v>
      </c>
      <c r="C19" t="s">
        <v>28</v>
      </c>
      <c r="D19">
        <v>18</v>
      </c>
      <c r="F19" t="s">
        <v>83</v>
      </c>
    </row>
    <row r="20" spans="1:6" x14ac:dyDescent="0.2">
      <c r="A20">
        <v>19</v>
      </c>
      <c r="B20" t="s">
        <v>25</v>
      </c>
      <c r="C20" t="s">
        <v>29</v>
      </c>
      <c r="D20">
        <v>19</v>
      </c>
      <c r="F20" t="s">
        <v>84</v>
      </c>
    </row>
    <row r="21" spans="1:6" x14ac:dyDescent="0.2">
      <c r="A21">
        <v>20</v>
      </c>
      <c r="B21" t="s">
        <v>25</v>
      </c>
      <c r="C21" t="s">
        <v>30</v>
      </c>
      <c r="D21">
        <v>20</v>
      </c>
      <c r="F21" t="s">
        <v>85</v>
      </c>
    </row>
    <row r="22" spans="1:6" x14ac:dyDescent="0.2">
      <c r="A22">
        <v>21</v>
      </c>
      <c r="B22" t="s">
        <v>25</v>
      </c>
      <c r="C22" t="s">
        <v>31</v>
      </c>
      <c r="D22">
        <v>21</v>
      </c>
    </row>
    <row r="23" spans="1:6" x14ac:dyDescent="0.2">
      <c r="A23">
        <v>22</v>
      </c>
      <c r="B23" t="s">
        <v>25</v>
      </c>
      <c r="C23" t="s">
        <v>32</v>
      </c>
      <c r="D23">
        <v>22</v>
      </c>
    </row>
    <row r="24" spans="1:6" x14ac:dyDescent="0.2">
      <c r="A24">
        <v>23</v>
      </c>
      <c r="B24" t="s">
        <v>25</v>
      </c>
      <c r="C24" t="s">
        <v>33</v>
      </c>
      <c r="D24">
        <v>23</v>
      </c>
    </row>
    <row r="25" spans="1:6" x14ac:dyDescent="0.2">
      <c r="A25">
        <v>24</v>
      </c>
      <c r="B25" t="s">
        <v>25</v>
      </c>
      <c r="C25" t="s">
        <v>34</v>
      </c>
      <c r="D25">
        <v>24</v>
      </c>
    </row>
    <row r="26" spans="1:6" x14ac:dyDescent="0.2">
      <c r="A26">
        <v>25</v>
      </c>
      <c r="B26" t="s">
        <v>35</v>
      </c>
      <c r="C26" t="s">
        <v>36</v>
      </c>
      <c r="D26">
        <v>25</v>
      </c>
    </row>
    <row r="27" spans="1:6" x14ac:dyDescent="0.2">
      <c r="A27">
        <v>26</v>
      </c>
      <c r="B27" t="s">
        <v>35</v>
      </c>
      <c r="C27" t="s">
        <v>37</v>
      </c>
      <c r="D27">
        <v>26</v>
      </c>
    </row>
    <row r="28" spans="1:6" x14ac:dyDescent="0.2">
      <c r="A28">
        <v>27</v>
      </c>
      <c r="B28" t="s">
        <v>35</v>
      </c>
      <c r="C28" t="s">
        <v>38</v>
      </c>
      <c r="D28">
        <v>27</v>
      </c>
    </row>
    <row r="29" spans="1:6" x14ac:dyDescent="0.2">
      <c r="A29">
        <v>28</v>
      </c>
      <c r="B29" t="s">
        <v>35</v>
      </c>
      <c r="C29" t="s">
        <v>39</v>
      </c>
      <c r="D29">
        <v>28</v>
      </c>
    </row>
    <row r="30" spans="1:6" x14ac:dyDescent="0.2">
      <c r="A30">
        <v>29</v>
      </c>
      <c r="B30" t="s">
        <v>35</v>
      </c>
      <c r="C30" t="s">
        <v>40</v>
      </c>
      <c r="D30">
        <v>29</v>
      </c>
    </row>
    <row r="31" spans="1:6" x14ac:dyDescent="0.2">
      <c r="A31">
        <v>30</v>
      </c>
      <c r="B31" t="s">
        <v>35</v>
      </c>
      <c r="C31" t="s">
        <v>41</v>
      </c>
      <c r="D31">
        <v>30</v>
      </c>
    </row>
    <row r="32" spans="1:6" x14ac:dyDescent="0.2">
      <c r="A32">
        <v>31</v>
      </c>
      <c r="B32" t="s">
        <v>42</v>
      </c>
      <c r="C32" t="s">
        <v>43</v>
      </c>
      <c r="D32">
        <v>31</v>
      </c>
    </row>
    <row r="33" spans="1:4" x14ac:dyDescent="0.2">
      <c r="A33">
        <v>32</v>
      </c>
      <c r="B33" t="s">
        <v>42</v>
      </c>
      <c r="C33" t="s">
        <v>44</v>
      </c>
      <c r="D33">
        <v>32</v>
      </c>
    </row>
    <row r="34" spans="1:4" x14ac:dyDescent="0.2">
      <c r="A34">
        <v>33</v>
      </c>
      <c r="B34" t="s">
        <v>42</v>
      </c>
      <c r="C34" t="s">
        <v>45</v>
      </c>
      <c r="D34">
        <v>33</v>
      </c>
    </row>
    <row r="35" spans="1:4" x14ac:dyDescent="0.2">
      <c r="A35">
        <v>34</v>
      </c>
      <c r="B35" t="s">
        <v>42</v>
      </c>
      <c r="C35" t="s">
        <v>46</v>
      </c>
      <c r="D35">
        <v>34</v>
      </c>
    </row>
    <row r="36" spans="1:4" x14ac:dyDescent="0.2">
      <c r="A36">
        <v>35</v>
      </c>
      <c r="B36" t="s">
        <v>42</v>
      </c>
      <c r="C36" t="s">
        <v>47</v>
      </c>
      <c r="D36">
        <v>35</v>
      </c>
    </row>
    <row r="37" spans="1:4" x14ac:dyDescent="0.2">
      <c r="A37">
        <v>36</v>
      </c>
      <c r="B37" t="s">
        <v>42</v>
      </c>
      <c r="C37" t="s">
        <v>48</v>
      </c>
      <c r="D37">
        <v>36</v>
      </c>
    </row>
    <row r="38" spans="1:4" x14ac:dyDescent="0.2">
      <c r="A38">
        <v>37</v>
      </c>
      <c r="B38" t="s">
        <v>42</v>
      </c>
      <c r="C38" t="s">
        <v>49</v>
      </c>
      <c r="D38">
        <v>37</v>
      </c>
    </row>
    <row r="39" spans="1:4" x14ac:dyDescent="0.2">
      <c r="A39">
        <v>38</v>
      </c>
      <c r="B39" t="s">
        <v>42</v>
      </c>
      <c r="C39" t="s">
        <v>50</v>
      </c>
      <c r="D39">
        <v>38</v>
      </c>
    </row>
    <row r="40" spans="1:4" x14ac:dyDescent="0.2">
      <c r="A40">
        <v>39</v>
      </c>
      <c r="B40" t="s">
        <v>42</v>
      </c>
      <c r="C40" t="s">
        <v>51</v>
      </c>
      <c r="D40">
        <v>39</v>
      </c>
    </row>
    <row r="41" spans="1:4" x14ac:dyDescent="0.2">
      <c r="A41">
        <v>40</v>
      </c>
      <c r="B41" t="s">
        <v>52</v>
      </c>
      <c r="C41" t="s">
        <v>53</v>
      </c>
      <c r="D41">
        <v>40</v>
      </c>
    </row>
    <row r="42" spans="1:4" x14ac:dyDescent="0.2">
      <c r="A42">
        <v>41</v>
      </c>
      <c r="B42" t="s">
        <v>52</v>
      </c>
      <c r="C42" t="s">
        <v>54</v>
      </c>
      <c r="D42">
        <v>41</v>
      </c>
    </row>
    <row r="43" spans="1:4" x14ac:dyDescent="0.2">
      <c r="A43">
        <v>42</v>
      </c>
      <c r="B43" t="s">
        <v>52</v>
      </c>
      <c r="C43" t="s">
        <v>55</v>
      </c>
      <c r="D43">
        <v>42</v>
      </c>
    </row>
    <row r="44" spans="1:4" x14ac:dyDescent="0.2">
      <c r="A44">
        <v>43</v>
      </c>
      <c r="B44" t="s">
        <v>52</v>
      </c>
      <c r="C44" t="s">
        <v>56</v>
      </c>
      <c r="D44">
        <v>43</v>
      </c>
    </row>
    <row r="45" spans="1:4" x14ac:dyDescent="0.2">
      <c r="A45">
        <v>44</v>
      </c>
      <c r="B45" t="s">
        <v>52</v>
      </c>
      <c r="C45" t="s">
        <v>57</v>
      </c>
      <c r="D45">
        <v>44</v>
      </c>
    </row>
    <row r="46" spans="1:4" x14ac:dyDescent="0.2">
      <c r="A46">
        <v>45</v>
      </c>
      <c r="B46" t="s">
        <v>52</v>
      </c>
      <c r="C46" t="s">
        <v>58</v>
      </c>
      <c r="D46">
        <v>45</v>
      </c>
    </row>
    <row r="47" spans="1:4" x14ac:dyDescent="0.2">
      <c r="A47">
        <v>46</v>
      </c>
      <c r="B47" t="s">
        <v>52</v>
      </c>
      <c r="C47" t="s">
        <v>59</v>
      </c>
      <c r="D47">
        <v>46</v>
      </c>
    </row>
    <row r="48" spans="1:4" x14ac:dyDescent="0.2">
      <c r="A48">
        <v>47</v>
      </c>
      <c r="B48" t="s">
        <v>52</v>
      </c>
      <c r="C48" t="s">
        <v>60</v>
      </c>
      <c r="D48">
        <v>47</v>
      </c>
    </row>
    <row r="59" spans="1:18" x14ac:dyDescent="0.2">
      <c r="A59" t="s">
        <v>121</v>
      </c>
      <c r="B59" t="s">
        <v>116</v>
      </c>
      <c r="C59" t="s">
        <v>117</v>
      </c>
      <c r="D59" t="s">
        <v>118</v>
      </c>
      <c r="E59" t="s">
        <v>119</v>
      </c>
      <c r="F59" t="s">
        <v>120</v>
      </c>
      <c r="G59" t="s">
        <v>93</v>
      </c>
      <c r="H59" t="s">
        <v>94</v>
      </c>
      <c r="I59" t="s">
        <v>95</v>
      </c>
      <c r="J59" t="s">
        <v>101</v>
      </c>
      <c r="K59" t="s">
        <v>102</v>
      </c>
      <c r="L59" s="19" t="s">
        <v>104</v>
      </c>
      <c r="M59" s="19" t="s">
        <v>105</v>
      </c>
      <c r="N59" s="19" t="s">
        <v>106</v>
      </c>
      <c r="O59" s="19" t="s">
        <v>107</v>
      </c>
      <c r="P59" s="19" t="s">
        <v>108</v>
      </c>
      <c r="Q59" s="19" t="s">
        <v>109</v>
      </c>
      <c r="R59" s="19" t="s">
        <v>110</v>
      </c>
    </row>
    <row r="60" spans="1:18" ht="13.2" customHeight="1" x14ac:dyDescent="0.2">
      <c r="A60" s="21">
        <v>1100</v>
      </c>
      <c r="B60">
        <v>1</v>
      </c>
      <c r="C60">
        <v>1</v>
      </c>
      <c r="D60" s="20" t="s">
        <v>122</v>
      </c>
      <c r="E60" s="19" t="s">
        <v>92</v>
      </c>
      <c r="F60" s="19" t="str">
        <f>回答シート!C12</f>
        <v>「大学入学共通テスト」では、新学習指導要領において育成を目指す資質・能力を踏まえ、知識の理解の質を問う問題や、思考力、判断力、表現力等を発揮して解くことが求められる問題を重視していますが、このことを含めた入試改革全般の改善効果について伺います。</v>
      </c>
      <c r="G60" s="19" t="str">
        <f>回答シート!E13</f>
        <v>学力の３要素を多面的・総合的に評価する今回の入試改革は、各大学の個別選抜の改革も含め、改善効果が期待できる</v>
      </c>
      <c r="H60" s="19" t="str">
        <f>回答シート!E14</f>
        <v>今回の入試改革における課題は多く、改革趣旨を十分に生かすことは難しいと思われるため、現状では改善効果は期待できない</v>
      </c>
      <c r="I60" s="19" t="str">
        <f>回答シート!E15</f>
        <v>どちらともいえない</v>
      </c>
      <c r="J60" s="19" t="str">
        <f>回答シート!E16</f>
        <v>わからない</v>
      </c>
      <c r="K60" s="19"/>
      <c r="L60" s="19"/>
      <c r="M60" s="19"/>
      <c r="N60" s="19"/>
      <c r="O60" s="19"/>
    </row>
    <row r="61" spans="1:18" ht="13.2" customHeight="1" x14ac:dyDescent="0.2">
      <c r="A61" s="21">
        <v>1200</v>
      </c>
      <c r="B61">
        <v>1</v>
      </c>
      <c r="C61">
        <v>2</v>
      </c>
      <c r="D61" s="20" t="s">
        <v>122</v>
      </c>
      <c r="E61" s="3" t="s">
        <v>96</v>
      </c>
      <c r="F61" s="19" t="str">
        <f>回答シート!C18</f>
        <v>令和３年度大学入学者選抜より大学入学共通テストが実施されています。その結果も踏まえてご回答ください。</v>
      </c>
      <c r="G61" s="19"/>
      <c r="H61" s="19"/>
      <c r="I61" s="19"/>
      <c r="J61" s="19"/>
      <c r="K61" s="19"/>
      <c r="L61" s="19"/>
      <c r="M61" s="19"/>
      <c r="N61" s="19"/>
      <c r="O61" s="19"/>
    </row>
    <row r="62" spans="1:18" ht="13.2" customHeight="1" x14ac:dyDescent="0.2">
      <c r="A62" s="21">
        <v>1201</v>
      </c>
      <c r="B62">
        <v>1</v>
      </c>
      <c r="C62">
        <v>2</v>
      </c>
      <c r="D62" s="20" t="s">
        <v>123</v>
      </c>
      <c r="E62" s="3" t="s">
        <v>97</v>
      </c>
      <c r="F62" s="19" t="str">
        <f>回答シート!D19</f>
        <v>マークシート問題では、新たな出題形式が実施されています。そのことについて伺います。</v>
      </c>
      <c r="G62" s="19" t="str">
        <f>回答シート!E20</f>
        <v>従来よりも受験生の「思考力・判断力・表現力」を評価することができたと思う</v>
      </c>
      <c r="H62" s="19" t="str">
        <f>回答シート!E21</f>
        <v>従来よりも受験生の「思考力・判断力・表現力」をそれほど評価できたとは思わない</v>
      </c>
      <c r="I62" s="19" t="str">
        <f>回答シート!E22</f>
        <v>どちらともいえない</v>
      </c>
      <c r="J62" s="19"/>
      <c r="K62" s="19"/>
      <c r="L62" s="19"/>
      <c r="M62" s="19"/>
      <c r="N62" s="19"/>
      <c r="O62" s="19"/>
    </row>
    <row r="63" spans="1:18" ht="13.2" customHeight="1" x14ac:dyDescent="0.2">
      <c r="A63" s="21">
        <v>1202</v>
      </c>
      <c r="B63">
        <v>1</v>
      </c>
      <c r="C63">
        <v>2</v>
      </c>
      <c r="D63" s="20" t="s">
        <v>124</v>
      </c>
      <c r="E63" s="3" t="s">
        <v>98</v>
      </c>
      <c r="F63" s="19" t="str">
        <f>回答シート!D24</f>
        <v>国語の記述式問題の導入は見送られ、「国語総合」は試験時間が１００分から８０分に短縮され、「近代以降の文章」の内容は、論理的な文章、文学的な文章、実用的な文章から２問が出題されています。また、令和７年度から「国語」は９０分となり３問が出題となる予定となっております。このことについて伺います。</v>
      </c>
      <c r="G63" s="19" t="str">
        <f>回答シート!E25</f>
        <v>国語の記述式問題の導入見送りの結果として、「近代以降の文章」の内容は、論理的な文章、文学的な文章、実用的な文章の中から２問を出題するのが適当である</v>
      </c>
      <c r="H63" s="19" t="str">
        <f>回答シート!E26</f>
        <v>記述式問題の導入が見送られたので試験時間は短縮すべきだが、「近代以降の文章」の内容は、論理的な文章、文学的な文章、実用的な文章から各１問、計３問出題するのがよい</v>
      </c>
      <c r="I63" s="19" t="str">
        <f>回答シート!E27</f>
        <v>記述式問題の導入は見送られたが、試験時間を短縮せずに、「近代以降の文章」の内容は、論理的な文章、文学的な文章、実用的な文章から各１問、計３問出題するのがよい</v>
      </c>
      <c r="J63" s="19" t="str">
        <f>回答シート!E28</f>
        <v>いずれともいえない</v>
      </c>
      <c r="K63" s="19"/>
      <c r="L63" s="19"/>
      <c r="M63" s="19"/>
      <c r="N63" s="19"/>
      <c r="O63" s="19"/>
    </row>
    <row r="64" spans="1:18" x14ac:dyDescent="0.2">
      <c r="A64" s="21">
        <v>1203</v>
      </c>
      <c r="B64">
        <v>1</v>
      </c>
      <c r="C64">
        <v>2</v>
      </c>
      <c r="D64" s="20" t="s">
        <v>125</v>
      </c>
      <c r="E64" s="3" t="s">
        <v>99</v>
      </c>
      <c r="F64" s="19" t="str">
        <f>回答シート!D30</f>
        <v>数学の記述式問題の導入は見送られ、数学①の試験時間は７０分のまま変更されていません。このことについて伺います。</v>
      </c>
      <c r="G64" s="19" t="str">
        <f>回答シート!E31</f>
        <v>数学①の試験時間は７０分のままが適当である</v>
      </c>
      <c r="H64" s="19" t="str">
        <f>回答シート!E32</f>
        <v>数学①の試験時間は６０分に戻すのが良い</v>
      </c>
      <c r="I64" s="19" t="str">
        <f>回答シート!E33</f>
        <v>数学①の試験時間は７０分のままとし、数学②の試験時間も７０分とするのがよい</v>
      </c>
      <c r="J64" s="19" t="str">
        <f>回答シート!E34</f>
        <v>６０分でも７０分でもよいが、数学①と数学②の試験時間を同じにすべきである</v>
      </c>
      <c r="K64" s="19" t="str">
        <f>回答シート!E35</f>
        <v>わからない</v>
      </c>
      <c r="L64" s="19"/>
      <c r="M64" s="19"/>
      <c r="N64" s="19"/>
      <c r="O64" s="19"/>
    </row>
    <row r="65" spans="1:20" x14ac:dyDescent="0.2">
      <c r="A65" s="21">
        <v>1204</v>
      </c>
      <c r="B65">
        <v>1</v>
      </c>
      <c r="C65">
        <v>2</v>
      </c>
      <c r="D65" s="20" t="s">
        <v>126</v>
      </c>
      <c r="E65" s="3" t="s">
        <v>100</v>
      </c>
      <c r="F65" s="19" t="str">
        <f>回答シート!D37</f>
        <v>令和５年度大学入学共通テストでは、科目間の平均点の差が生じ、得点調整が実施されました。また、実施年により教科難易度が大きく変化し、平均点が著しく低下するなどの問題が指摘されています。そのことについて伺います。</v>
      </c>
      <c r="G65" s="19" t="str">
        <f>回答シート!E38</f>
        <v>難易度の差は生じているが「思考力・判断力・表現力」を問う問題であり、適切である</v>
      </c>
      <c r="H65" s="19" t="str">
        <f>回答シート!E39</f>
        <v>難易度に差が生じていることは、「思考力・判断力・表現力」を問う以前に高校での学習指導の成果を十分に問えていないということであり、課題がある</v>
      </c>
      <c r="I65" s="19" t="str">
        <f>回答シート!E40</f>
        <v>どちらともいえない</v>
      </c>
      <c r="J65" s="19"/>
      <c r="K65" s="19"/>
      <c r="L65" s="19"/>
      <c r="M65" s="19"/>
      <c r="N65" s="19"/>
      <c r="O65" s="19"/>
    </row>
    <row r="66" spans="1:20" x14ac:dyDescent="0.2">
      <c r="A66" s="21">
        <v>1205</v>
      </c>
      <c r="B66">
        <v>1</v>
      </c>
      <c r="C66">
        <v>2</v>
      </c>
      <c r="D66" s="20" t="s">
        <v>217</v>
      </c>
      <c r="E66" s="3" t="s">
        <v>113</v>
      </c>
      <c r="F66" s="19" t="str">
        <f>回答シート!D42</f>
        <v>令和５年度大学入学共通テストでは、問題文の量がさらに増加し、今まで以上に読解力の必要性が指摘されています。そのことについて伺います。</v>
      </c>
      <c r="G66" s="19" t="str">
        <f>回答シート!E43</f>
        <v>問題文の量は妥当で、読解力を通して「思考力・判断力・表現力」を問う問題であり、適切である</v>
      </c>
      <c r="H66" s="19" t="str">
        <f>回答シート!E44</f>
        <v>必要以上に問題文の量が多く、問題を解くために必要な時間が多くかかり過ぎるため、課題がある</v>
      </c>
      <c r="I66" s="19" t="str">
        <f>回答シート!E45</f>
        <v>どちらともいえない</v>
      </c>
      <c r="J66" s="19"/>
      <c r="K66" s="19"/>
      <c r="L66" s="19"/>
      <c r="M66" s="19"/>
      <c r="N66" s="19"/>
      <c r="O66" s="19"/>
    </row>
    <row r="67" spans="1:20" x14ac:dyDescent="0.2">
      <c r="A67" s="21">
        <v>1206</v>
      </c>
      <c r="B67">
        <v>1</v>
      </c>
      <c r="C67">
        <v>2</v>
      </c>
      <c r="D67" s="20" t="s">
        <v>206</v>
      </c>
      <c r="E67" s="3" t="s">
        <v>112</v>
      </c>
      <c r="F67" s="19" t="str">
        <f>回答シート!D47</f>
        <v>大学入学共通テスト問題作成方針には、「問題の分量は，試験時間に応じた適切なものとなるように配慮する。」また、「知識・技能や思考⼒・判断⼒・表現⼒等を適切に評価できるよう，出題科⽬の特質に応じた学習の過程を重視し，問題の構成や場⾯設定等を⼯夫する。」とあります。そのことについて伺います。</v>
      </c>
      <c r="G67" s="19" t="str">
        <f>回答シート!E48</f>
        <v>問題量や提示される資料、問題数などは適切であり、時間内に知識・技能や思考力・判断力・表現力等を活用して回答することができる</v>
      </c>
      <c r="H67" s="19" t="str">
        <f>回答シート!E49</f>
        <v>問題量や提示される資料、問題数などが多く、時間内に知識・技能や思考力・判断力・表現力等を活用して回答することに課題があり、深い思考より処理能力が評価される恐れがある</v>
      </c>
      <c r="I67" s="19" t="str">
        <f>回答シート!E50</f>
        <v>どちらともいえない</v>
      </c>
      <c r="J67" s="19"/>
      <c r="K67" s="19"/>
      <c r="L67" s="19"/>
      <c r="M67" s="19"/>
      <c r="N67" s="19"/>
      <c r="O67" s="19"/>
    </row>
    <row r="68" spans="1:20" x14ac:dyDescent="0.2">
      <c r="A68" s="21">
        <v>1207</v>
      </c>
      <c r="B68">
        <v>1</v>
      </c>
      <c r="C68">
        <v>2</v>
      </c>
      <c r="D68" s="20" t="s">
        <v>207</v>
      </c>
      <c r="E68" s="3" t="s">
        <v>114</v>
      </c>
      <c r="F68" s="19" t="str">
        <f>回答シート!D52</f>
        <v>大学入学共通テストでは、得点調整対象科目（受験者数１万人以上の科目）間で、20点以上の平均点差が生じ、これが試験問題の難易差に基づくものと認められた場合、得点調整を行うとされています。そのことについて伺います。</v>
      </c>
      <c r="G68" s="19" t="str">
        <f>回答シート!E53</f>
        <v>現在の基準で得点調整は必要である</v>
      </c>
      <c r="H68" s="19" t="str">
        <f>回答シート!E54</f>
        <v>受験者数１万人以下の科目や20点以下の平均点差であっても得点調整は必要である</v>
      </c>
      <c r="I68" s="19" t="str">
        <f>回答シート!E55</f>
        <v>得点調整は全く必要ない</v>
      </c>
      <c r="J68" s="19" t="str">
        <f>回答シート!E56</f>
        <v>どちらともいえない</v>
      </c>
      <c r="K68" s="19"/>
      <c r="L68" s="19"/>
      <c r="M68" s="19"/>
      <c r="N68" s="19"/>
      <c r="O68" s="19"/>
    </row>
    <row r="69" spans="1:20" x14ac:dyDescent="0.2">
      <c r="A69" s="21">
        <v>1300</v>
      </c>
      <c r="B69">
        <v>1</v>
      </c>
      <c r="C69">
        <v>3</v>
      </c>
      <c r="D69" s="20" t="s">
        <v>122</v>
      </c>
      <c r="E69" s="45" t="s">
        <v>212</v>
      </c>
      <c r="F69" s="19" t="str">
        <f>回答シート!C59</f>
        <v>英語においては、４技能を適切に評価できる民間の資格・検定試験を活用することで、英語の能力をバランスよく評価することを目指してきましたが、大学入学共通テストの枠組みの中で実施する民間の資格・検定試験の導入は延期されています。</v>
      </c>
      <c r="G69" s="19"/>
      <c r="H69" s="19"/>
      <c r="I69" s="19"/>
      <c r="J69" s="19"/>
      <c r="K69" s="19"/>
      <c r="L69" s="19"/>
      <c r="M69" s="19"/>
      <c r="N69" s="19"/>
      <c r="O69" s="19"/>
    </row>
    <row r="70" spans="1:20" x14ac:dyDescent="0.2">
      <c r="A70" s="21">
        <v>1301</v>
      </c>
      <c r="B70">
        <v>1</v>
      </c>
      <c r="C70">
        <v>3</v>
      </c>
      <c r="D70" s="20" t="s">
        <v>123</v>
      </c>
      <c r="E70" s="3" t="s">
        <v>97</v>
      </c>
      <c r="F70" s="19" t="str">
        <f>回答シート!D61</f>
        <v>これまで全高長は、大学入学共通テストの枠組みの中で実施する民間の資格・検定試験について様々な課題を指摘してきましたが、結果として課題解決の見通しが立たずに導入が見送られました。このことについて伺います。</v>
      </c>
      <c r="G70" s="19" t="str">
        <f>回答シート!E62</f>
        <v>導入の延期は評価できる</v>
      </c>
      <c r="H70" s="19" t="str">
        <f>回答シート!E63</f>
        <v>導入の延期は評価できない</v>
      </c>
      <c r="I70" s="19" t="str">
        <f>回答シート!E64</f>
        <v>どちらともいえない</v>
      </c>
      <c r="J70" s="19"/>
      <c r="K70" s="19"/>
      <c r="L70" s="19"/>
      <c r="M70" s="19"/>
      <c r="N70" s="19"/>
      <c r="O70" s="19"/>
    </row>
    <row r="71" spans="1:20" x14ac:dyDescent="0.2">
      <c r="A71" s="21">
        <v>1302</v>
      </c>
      <c r="B71">
        <v>1</v>
      </c>
      <c r="C71">
        <v>3</v>
      </c>
      <c r="D71" s="20" t="s">
        <v>124</v>
      </c>
      <c r="E71" s="19" t="s">
        <v>98</v>
      </c>
      <c r="F71" s="19" t="str">
        <f>回答シート!D66</f>
        <v>大学入学共通テストの枠組みの中で実施する民間の資格・検定試験の導入は延期されましたが、大学入学共通テストの英語の出題範囲は、「リーディング」と「リスニング」から変わりません。このことについて伺います。</v>
      </c>
      <c r="G71" s="19" t="str">
        <f>回答シート!E67</f>
        <v>英語の出題範囲は、「リーディング」と「リスニング」のままでよい</v>
      </c>
      <c r="H71" s="19" t="str">
        <f>回答シート!E68</f>
        <v xml:space="preserve">大学入学共通テストの中で、４技能を測る工夫をするのがよい
</v>
      </c>
      <c r="I71" s="19" t="str">
        <f>回答シート!E69</f>
        <v>４技能を測ることは大切なので、共通テストは「リーディング」と「リスニング」のままとしながら、各大学が個別試験の中で残りの２技能を課すようにするのがよい</v>
      </c>
      <c r="J71" s="19" t="str">
        <f>回答シート!E70</f>
        <v>いずれともいえない</v>
      </c>
      <c r="K71" s="19"/>
      <c r="L71" s="19"/>
      <c r="M71" s="19"/>
      <c r="N71" s="19"/>
      <c r="O71" s="19"/>
    </row>
    <row r="72" spans="1:20" x14ac:dyDescent="0.2">
      <c r="A72" s="21">
        <v>1303</v>
      </c>
      <c r="B72">
        <v>1</v>
      </c>
      <c r="C72">
        <v>3</v>
      </c>
      <c r="D72" s="20" t="s">
        <v>125</v>
      </c>
      <c r="E72" s="19" t="s">
        <v>111</v>
      </c>
      <c r="F72" s="19" t="str">
        <f>回答シート!D72</f>
        <v>最近オンライン試験等も含め様々な種類の英語の民間資格・検定試験が導入されるなど新しい動きもみられますが、「大学入試のあり方に関する検討会議」の議論を踏まえ、改めて大学入学共通テストの枠組みで英語の民間資格・検定試験を導入することについてどのようにお考えですか。</v>
      </c>
      <c r="G72" s="19" t="str">
        <f>回答シート!E73</f>
        <v>大学入学共通テストの枠組みでは、英語の民間資格・検定試験の導入を推進した方がよい</v>
      </c>
      <c r="H72" s="19" t="str">
        <f>回答シート!E74</f>
        <v>大学入学共通テストの枠組みでは、英語の民間資格・検定試験の導入は断念することでよい</v>
      </c>
      <c r="I72" s="19" t="str">
        <f>回答シート!E75</f>
        <v>どちらともいえない</v>
      </c>
      <c r="J72" s="19"/>
      <c r="K72" s="19"/>
      <c r="L72" s="19"/>
      <c r="M72" s="19"/>
      <c r="N72" s="19"/>
      <c r="O72" s="19"/>
      <c r="P72" s="19"/>
      <c r="Q72" s="19"/>
      <c r="R72" s="19"/>
      <c r="S72" s="19" t="s">
        <v>139</v>
      </c>
    </row>
    <row r="73" spans="1:20" x14ac:dyDescent="0.2">
      <c r="A73" s="21">
        <v>1304</v>
      </c>
      <c r="B73">
        <v>1</v>
      </c>
      <c r="C73">
        <v>3</v>
      </c>
      <c r="D73" s="20" t="s">
        <v>126</v>
      </c>
      <c r="E73" s="19" t="s">
        <v>72</v>
      </c>
      <c r="F73" s="19" t="str">
        <f>回答シート!D77</f>
        <v>一般選抜で英語の民間資格・検定試験を活用することについては、どのようにお考えですか。</v>
      </c>
      <c r="G73" s="19" t="str">
        <f>回答シート!E78</f>
        <v>公平・公正性や格差解消等の課題解決の見通しは立たず、一般選抜での英語の民間資格・検定試験の活用も現状では控えた方がよい</v>
      </c>
      <c r="H73" s="19" t="str">
        <f>回答シート!E79</f>
        <v>一般選抜でも英語の民間資格・検定試験を活用するにあたっては、何らかのルールを設けるのがよい</v>
      </c>
      <c r="I73" s="19" t="str">
        <f>回答シート!E80</f>
        <v>大学の判断で、自由に活用するのがよい</v>
      </c>
      <c r="J73" s="19" t="str">
        <f>回答シート!E81</f>
        <v>いずれともいえない</v>
      </c>
      <c r="K73" s="19"/>
      <c r="L73" s="19"/>
      <c r="M73" s="19"/>
      <c r="N73" s="19"/>
      <c r="O73" s="19"/>
      <c r="P73" s="19"/>
      <c r="Q73" s="19"/>
      <c r="R73" s="19"/>
      <c r="S73" s="19" t="s">
        <v>139</v>
      </c>
    </row>
    <row r="74" spans="1:20" x14ac:dyDescent="0.2">
      <c r="A74" s="21">
        <v>1305</v>
      </c>
      <c r="B74">
        <v>1</v>
      </c>
      <c r="C74">
        <v>3</v>
      </c>
      <c r="D74" s="20" t="s">
        <v>127</v>
      </c>
      <c r="E74" s="19" t="s">
        <v>113</v>
      </c>
      <c r="F74" s="19" t="str">
        <f>回答シート!D83</f>
        <v>今後､英語の民間資格・検定試験の活用を推進するとしたら、安心して高校生が民間の資格・検定試験を受検するための環境づくりのために､解決しなければならない課題は何であると考えますか。（複数回答可）</v>
      </c>
      <c r="G74" s="19" t="str">
        <f>回答シート!E84</f>
        <v>経済格差・地域格差の解消</v>
      </c>
      <c r="H74" s="19" t="str">
        <f>回答シート!E85</f>
        <v>試験の公平性・公正性の確保</v>
      </c>
      <c r="I74" s="19" t="str">
        <f>回答シート!E86</f>
        <v>学習指導要領との整合性</v>
      </c>
      <c r="J74" s="19" t="str">
        <f>回答シート!E87</f>
        <v>異なる試験間を比較する仕組み（CEFR対照表の科学的な裏付け等）</v>
      </c>
      <c r="K74" s="19" t="str">
        <f>回答シート!E88</f>
        <v>学校における英語教育</v>
      </c>
      <c r="L74" s="19" t="str">
        <f>回答シート!E89</f>
        <v>特に課題はない</v>
      </c>
      <c r="M74" s="19" t="str">
        <f>回答シート!E90</f>
        <v>その他　　→（具体的にご記入ください）　　</v>
      </c>
      <c r="N74" s="19"/>
      <c r="O74" s="19"/>
      <c r="P74" s="19"/>
      <c r="Q74" s="19"/>
      <c r="R74" s="19"/>
      <c r="S74" s="19"/>
      <c r="T74" s="19"/>
    </row>
    <row r="75" spans="1:20" x14ac:dyDescent="0.2">
      <c r="A75" s="21">
        <v>1306</v>
      </c>
      <c r="B75">
        <v>1</v>
      </c>
      <c r="C75">
        <v>3</v>
      </c>
      <c r="D75" s="20" t="s">
        <v>206</v>
      </c>
      <c r="E75" s="19" t="s">
        <v>112</v>
      </c>
      <c r="F75" s="19" t="str">
        <f>回答シート!D105</f>
        <v>学校における英語の民間資格・検定試験に向けた指導について伺います。</v>
      </c>
      <c r="G75" s="19" t="str">
        <f>回答シート!E106</f>
        <v>学校として、何らかの形で民間の資格・検定試験の受検に向けた指導をしている</v>
      </c>
      <c r="H75" s="19" t="str">
        <f>回答シート!E107</f>
        <v>学校としては、民間の資格・検定試験の受検に向けた指導をしていない</v>
      </c>
      <c r="I75" s="19" t="str">
        <f>回答シート!E108</f>
        <v>学校として、何らかの形で民間の資格・検定試験の受検に向けた指導を計画していたが、共通テストの枠組みでの導入が見送られたので取りやめた</v>
      </c>
      <c r="J75" s="19" t="str">
        <f>回答シート!E109</f>
        <v>いずれともいえない</v>
      </c>
      <c r="K75" s="19"/>
      <c r="L75" s="19"/>
      <c r="M75" s="19"/>
      <c r="N75" s="19"/>
      <c r="O75" s="19"/>
      <c r="P75" s="19"/>
      <c r="Q75" s="19"/>
      <c r="R75" s="19"/>
      <c r="S75" s="19"/>
      <c r="T75" s="19"/>
    </row>
    <row r="76" spans="1:20" x14ac:dyDescent="0.2">
      <c r="A76" s="21">
        <v>1307</v>
      </c>
      <c r="B76">
        <v>1</v>
      </c>
      <c r="C76">
        <v>3</v>
      </c>
      <c r="D76" s="20" t="s">
        <v>207</v>
      </c>
      <c r="E76" s="19" t="s">
        <v>114</v>
      </c>
      <c r="F76" s="19" t="str">
        <f>回答シート!D111</f>
        <v>英語の民間資格・検定試験の大学側の活用方法について伺います。</v>
      </c>
      <c r="G76" s="19" t="str">
        <f>回答シート!E112</f>
        <v>一定水準以上を出願資格として活用するのがよい</v>
      </c>
      <c r="H76" s="19" t="str">
        <f>回答シート!E113</f>
        <v>得点化（みなし満点も含む）して大学入学共通テストの英語の成績に加点するのがよい</v>
      </c>
      <c r="I76" s="19" t="str">
        <f>回答シート!E114</f>
        <v>得点化（みなし満点も含む）して個別試験の英語の成績に加点するのがよい</v>
      </c>
      <c r="J76" s="19" t="str">
        <f>回答シート!E115</f>
        <v>各大学・学部の特徴に応じて、大学側が自由に活用すればよい</v>
      </c>
      <c r="K76" s="19" t="str">
        <f>回答シート!E116</f>
        <v>いずれともいえない</v>
      </c>
      <c r="L76" s="19" t="str">
        <f>回答シート!E117</f>
        <v>その他　　→（具体的にご記入ください）　　</v>
      </c>
      <c r="M76" s="19"/>
      <c r="N76" s="19"/>
      <c r="O76" s="19"/>
    </row>
    <row r="77" spans="1:20" x14ac:dyDescent="0.2">
      <c r="A77" s="21">
        <v>1400</v>
      </c>
      <c r="B77">
        <v>1</v>
      </c>
      <c r="C77">
        <v>4</v>
      </c>
      <c r="D77" s="20" t="s">
        <v>122</v>
      </c>
      <c r="E77" s="45" t="s">
        <v>213</v>
      </c>
      <c r="F77" s="19" t="str">
        <f>回答シート!C121</f>
        <v>昨年３月に大学入試センターから、「平成30年告示高等学校学習指導要領に対応した令和７年度大学入学共通テストからの出題教科・科目について」が示されました。また、令和７年度に各大学がどのような入試科目を課すのかについて、２年前予告ルールがあり、新学習指導要領で学ぶ高校１年生が、高校２年生になるにあたり、選択科目を決定する際に必要な情報でありましたが、周知されている大学がある一方で、未だ発表されていない大学があります。このことについてお伺いします</v>
      </c>
      <c r="G77" s="19"/>
      <c r="H77" s="19"/>
      <c r="I77" s="19"/>
      <c r="J77" s="19"/>
      <c r="K77" s="19"/>
      <c r="L77" s="19"/>
      <c r="M77" s="19"/>
      <c r="N77" s="19"/>
      <c r="O77" s="19"/>
    </row>
    <row r="78" spans="1:20" x14ac:dyDescent="0.2">
      <c r="A78" s="21">
        <v>1401</v>
      </c>
      <c r="B78">
        <v>1</v>
      </c>
      <c r="C78">
        <v>4</v>
      </c>
      <c r="D78" s="20" t="s">
        <v>123</v>
      </c>
      <c r="E78" s="3" t="s">
        <v>97</v>
      </c>
      <c r="F78" s="19" t="str">
        <f>回答シート!D123</f>
        <v>各大学がどのような入試科目を課すのかについては新学習指導要領で学ぶ高校２年生や高校３年生が、選択科目を決定する際に必要な情報となります。このことについて伺います</v>
      </c>
      <c r="G78" s="19" t="str">
        <f>回答シート!E124</f>
        <v>各大学がどのような入試科目を課すのかについて、速やかに公表してほしい</v>
      </c>
      <c r="H78" s="19" t="str">
        <f>回答シート!E125</f>
        <v>各大学がどのような入試科目を課すのかについて、公表の時期は問わない</v>
      </c>
      <c r="I78" s="19" t="str">
        <f>回答シート!E126</f>
        <v>どちらともいえない</v>
      </c>
      <c r="J78" s="19"/>
      <c r="K78" s="19"/>
      <c r="L78" s="19"/>
      <c r="M78" s="19"/>
      <c r="N78" s="19"/>
      <c r="O78" s="19"/>
    </row>
    <row r="79" spans="1:20" x14ac:dyDescent="0.2">
      <c r="A79" s="21">
        <v>1402</v>
      </c>
      <c r="B79">
        <v>1</v>
      </c>
      <c r="C79">
        <v>4</v>
      </c>
      <c r="D79" s="20" t="s">
        <v>124</v>
      </c>
      <c r="E79" s="19" t="s">
        <v>98</v>
      </c>
      <c r="F79" s="19" t="str">
        <f>回答シート!D128</f>
        <v>新たに、必履修科目「情報Ⅰ」の内容を『情報』として出題することが示されました。このことについて伺います</v>
      </c>
      <c r="G79" s="19" t="str">
        <f>回答シート!E129</f>
        <v>大学入学テストに『情報』を追加することに賛成である</v>
      </c>
      <c r="H79" s="19" t="str">
        <f>回答シート!E130</f>
        <v xml:space="preserve">大学入学テストに『情報』を追加することの必要性は理解するが、情報担当の教員が確保できない学校もあり、地域格差が生じる懸念がある
</v>
      </c>
      <c r="I79" s="19" t="str">
        <f>回答シート!E131</f>
        <v>大学入学テストに『情報』が必要だとは思わない</v>
      </c>
      <c r="J79" s="19" t="str">
        <f>回答シート!E132</f>
        <v>いずれともいえない</v>
      </c>
      <c r="K79" s="19"/>
      <c r="L79" s="19"/>
      <c r="M79" s="19"/>
      <c r="N79" s="19"/>
      <c r="O79" s="19"/>
    </row>
    <row r="80" spans="1:20" x14ac:dyDescent="0.2">
      <c r="A80" s="21">
        <v>1403</v>
      </c>
      <c r="B80">
        <v>1</v>
      </c>
      <c r="C80">
        <v>4</v>
      </c>
      <c r="D80" s="20" t="s">
        <v>125</v>
      </c>
      <c r="E80" s="19" t="s">
        <v>71</v>
      </c>
      <c r="F80" s="19" t="str">
        <f>回答シート!D134</f>
        <v>現在、多くの国立大学では国語・地理歴史・公民・数学・理科・外国語の６教科から「５教科７科目」が課されています。新たに、『情報』が加わり７教科から出題されることになりますが、このことについて伺います</v>
      </c>
      <c r="G80" s="19" t="str">
        <f>回答シート!E135</f>
        <v>国立大学では、『情報』を含めた「６教科８科目」を原則とするのがよい</v>
      </c>
      <c r="H80" s="19" t="str">
        <f>回答シート!E136</f>
        <v xml:space="preserve">「６教科８科目」は受験生の負担になるので、受験生の実態に合わせて各大学が受験科目を選択するのがよい
</v>
      </c>
      <c r="I80" s="19" t="str">
        <f>回答シート!E137</f>
        <v>大学入学テストに『情報』が必要だとは思わない</v>
      </c>
      <c r="J80" s="19" t="str">
        <f>回答シート!E138</f>
        <v>いずれともいえない</v>
      </c>
      <c r="K80" s="19"/>
      <c r="L80" s="19"/>
      <c r="M80" s="19"/>
      <c r="N80" s="19"/>
      <c r="O80" s="19"/>
      <c r="P80" s="19"/>
      <c r="Q80" s="19"/>
      <c r="R80" s="19"/>
      <c r="S80" s="19" t="s">
        <v>139</v>
      </c>
    </row>
    <row r="81" spans="1:19" x14ac:dyDescent="0.2">
      <c r="A81" s="21">
        <v>1404</v>
      </c>
      <c r="B81">
        <v>1</v>
      </c>
      <c r="C81">
        <v>4</v>
      </c>
      <c r="D81" s="20" t="s">
        <v>126</v>
      </c>
      <c r="E81" s="19" t="s">
        <v>72</v>
      </c>
      <c r="F81" s="19" t="str">
        <f>回答シート!D140</f>
        <v>大学入学テストに『情報』が追加されることについて、各学校ではどのように対応していますか（複数回答可）</v>
      </c>
      <c r="G81" s="19" t="str">
        <f>回答シート!E141</f>
        <v>必履修科目「情報」の中で大学入学テスト対策を行っている、もしくは行う予定である</v>
      </c>
      <c r="H81" s="19" t="str">
        <f>回答シート!E142</f>
        <v xml:space="preserve">選択科目の中で大学入学テスト対策を行っている、もしくは行う予定である
</v>
      </c>
      <c r="I81" s="19" t="str">
        <f>回答シート!E143</f>
        <v xml:space="preserve">講習や補習の中で大学入学テスト対策を行っている、もしくは行う予定である
</v>
      </c>
      <c r="J81" s="19" t="str">
        <f>回答シート!E144</f>
        <v>特に行っていない</v>
      </c>
      <c r="K81" s="19" t="str">
        <f>回答シート!E145</f>
        <v>その他　　→（具体的にご記入ください）　　</v>
      </c>
      <c r="L81" s="19"/>
      <c r="M81" s="19"/>
      <c r="N81" s="19"/>
      <c r="O81" s="19"/>
      <c r="P81" s="19"/>
      <c r="Q81" s="19"/>
      <c r="R81" s="19"/>
      <c r="S81" s="19" t="s">
        <v>139</v>
      </c>
    </row>
    <row r="82" spans="1:19" x14ac:dyDescent="0.2">
      <c r="A82" s="21">
        <v>1405</v>
      </c>
      <c r="B82">
        <v>1</v>
      </c>
      <c r="C82">
        <v>4</v>
      </c>
      <c r="D82" s="20" t="s">
        <v>217</v>
      </c>
      <c r="E82" s="19" t="s">
        <v>113</v>
      </c>
      <c r="F82" s="19" t="str">
        <f>回答シート!D148</f>
        <v>「数学」では、これまでの『数学Ⅱ・数学Ｂ』に代わり、『数学Ⅱ，数学Ｂ，数学Ｃ』が出題されることになりました。『数学Ⅱ，数学Ｂ，数学Ｃ』については，「受験者の学習負担を考慮し，数学Ｂ及び数学Ｃの内容のうち，３項目を選択解答させることとする」とされています。このことについて伺います。</v>
      </c>
      <c r="G82" s="19" t="str">
        <f>回答シート!E149</f>
        <v>新たに「数学Ｃ」が加わることは受験生や学校の負担を増大させるので、賛成できない</v>
      </c>
      <c r="H82" s="19" t="str">
        <f>回答シート!E150</f>
        <v xml:space="preserve">数学に関するより広範な素養が求められるようになったことなどから、「数学Ｃ」が加わることは止むを得ない（消極的賛成）
</v>
      </c>
      <c r="I82" s="19" t="str">
        <f>回答シート!E151</f>
        <v>数学に関するより広範な素養が求められるようになったことなどから、「数学Ｃ」が加わることに賛成である（積極的賛成）</v>
      </c>
      <c r="J82" s="19" t="str">
        <f>回答シート!E152</f>
        <v>いずれともいえない</v>
      </c>
      <c r="K82" s="19"/>
      <c r="L82" s="19"/>
      <c r="M82" s="19"/>
      <c r="N82" s="19"/>
      <c r="O82" s="19"/>
      <c r="P82" s="19"/>
      <c r="Q82" s="19"/>
      <c r="R82" s="19"/>
      <c r="S82" s="19" t="s">
        <v>139</v>
      </c>
    </row>
    <row r="83" spans="1:19" x14ac:dyDescent="0.2">
      <c r="A83" s="21">
        <v>1406</v>
      </c>
      <c r="B83">
        <v>1</v>
      </c>
      <c r="C83">
        <v>4</v>
      </c>
      <c r="D83" s="20" t="s">
        <v>206</v>
      </c>
      <c r="E83" s="19" t="s">
        <v>112</v>
      </c>
      <c r="F83" s="19" t="str">
        <f>回答シート!D154</f>
        <v>これまでの『数学Ⅱ・数学Ｂ』に代わり、『数学Ⅱ，数学Ｂ，数学Ｃ』が出題されることで、教育課程編成にどのような影響がありましたか。</v>
      </c>
      <c r="G83" s="19" t="str">
        <f>回答シート!E155</f>
        <v>特に大きな影響はない</v>
      </c>
      <c r="H83" s="19" t="str">
        <f>回答シート!E156</f>
        <v>これまで履修していなかった文科系の生徒等が履修可能となるよう教育課程を編成した、もしくは今後変更する予定である</v>
      </c>
      <c r="I83" s="19" t="str">
        <f>回答シート!E157</f>
        <v>これまで履修していなかった文科系の生徒等が履修可能となるよう教育課程を編成したいが、全体の単位数が足らず教育課程以外での対応を行っている、もしくは行う予定である</v>
      </c>
      <c r="J83" s="19" t="str">
        <f>回答シート!E158</f>
        <v>いずれともいえない</v>
      </c>
      <c r="K83" s="19"/>
      <c r="L83" s="19"/>
      <c r="M83" s="19"/>
      <c r="N83" s="19"/>
      <c r="O83" s="19"/>
      <c r="P83" s="19"/>
      <c r="Q83" s="19"/>
      <c r="R83" s="19"/>
      <c r="S83" s="19" t="s">
        <v>139</v>
      </c>
    </row>
    <row r="84" spans="1:19" x14ac:dyDescent="0.2">
      <c r="A84" s="21">
        <v>1407</v>
      </c>
      <c r="B84">
        <v>1</v>
      </c>
      <c r="C84">
        <v>4</v>
      </c>
      <c r="D84" s="20" t="s">
        <v>207</v>
      </c>
      <c r="E84" s="19" t="s">
        <v>114</v>
      </c>
      <c r="F84" s="19" t="str">
        <f>回答シート!D160</f>
        <v>「地理歴史」では、大学・学部によっては地理歴史に関するより広範な素養が求められることから，必履修科目「地理総合」と選択科目「地理探究」を，必履修科目「歴史総合」と選択科目「日本史探究」及び「世界史探究」を，それぞれ組み合わせて『地理総合，地理探究』，『歴史総合，日本史探究』及び『歴史総合，世界史探究』の３科目が出題されることとなりました。このことについて伺います。</v>
      </c>
      <c r="G84" s="19" t="str">
        <f>回答シート!E161</f>
        <v>必履修科目と選択科目を組み合わせて出題することでよい</v>
      </c>
      <c r="H84" s="19" t="str">
        <f>回答シート!E162</f>
        <v>必履修科目1科目での受験を可能とするのがよい</v>
      </c>
      <c r="I84" s="19" t="str">
        <f>回答シート!E163</f>
        <v>どちらともいえない</v>
      </c>
      <c r="J84" s="19"/>
      <c r="K84" s="19"/>
      <c r="L84" s="19"/>
      <c r="M84" s="19"/>
      <c r="N84" s="19"/>
      <c r="O84" s="19"/>
      <c r="P84" s="19"/>
      <c r="Q84" s="19"/>
      <c r="R84" s="19"/>
      <c r="S84" s="19" t="s">
        <v>139</v>
      </c>
    </row>
    <row r="85" spans="1:19" x14ac:dyDescent="0.2">
      <c r="A85" s="21">
        <v>1408</v>
      </c>
      <c r="B85">
        <v>1</v>
      </c>
      <c r="C85">
        <v>4</v>
      </c>
      <c r="D85" s="20" t="s">
        <v>363</v>
      </c>
      <c r="E85" s="19" t="s">
        <v>264</v>
      </c>
      <c r="F85" s="19" t="str">
        <f>回答シート!D165</f>
        <v>『情報』において、新学習指導要領では「情報Ⅰ」が必修となりますが、旧課程では「社会と情報」「情報の科学」からの選択必修となっており、履修した浪人生に不利益が生じないよう、移行措置が予定されています。このことについて伺います。</v>
      </c>
      <c r="G85" s="19" t="str">
        <f>回答シート!E166</f>
        <v>移行措置は必要である</v>
      </c>
      <c r="H85" s="19" t="str">
        <f>回答シート!E167</f>
        <v>移行措置が必要だとは思わない</v>
      </c>
      <c r="I85" s="19" t="str">
        <f>回答シート!E168</f>
        <v>新課程と旧課程では学習内容が異なり、何らかの配慮が必要である</v>
      </c>
      <c r="J85" s="19" t="str">
        <f>回答シート!E169</f>
        <v>いずれともいえない</v>
      </c>
      <c r="K85" s="19"/>
      <c r="L85" s="19"/>
      <c r="M85" s="19"/>
      <c r="N85" s="19"/>
      <c r="O85" s="19"/>
      <c r="P85" s="19"/>
      <c r="Q85" s="19"/>
      <c r="R85" s="19"/>
      <c r="S85" s="19" t="s">
        <v>139</v>
      </c>
    </row>
    <row r="86" spans="1:19" x14ac:dyDescent="0.2">
      <c r="A86" s="21">
        <v>2100</v>
      </c>
      <c r="B86">
        <v>2</v>
      </c>
      <c r="C86">
        <v>1</v>
      </c>
      <c r="D86" s="20" t="s">
        <v>122</v>
      </c>
      <c r="E86" t="s">
        <v>92</v>
      </c>
      <c r="F86" s="19" t="str">
        <f>回答シート!C174</f>
        <v>新しい大学入学者選抜について伺います。</v>
      </c>
      <c r="G86" s="19"/>
      <c r="H86" s="19"/>
      <c r="I86" s="19"/>
      <c r="J86" s="19"/>
      <c r="K86" s="19"/>
      <c r="L86" s="19"/>
      <c r="M86" s="19"/>
      <c r="N86" s="19"/>
      <c r="O86" s="19"/>
    </row>
    <row r="87" spans="1:19" x14ac:dyDescent="0.2">
      <c r="A87" s="21">
        <v>2101</v>
      </c>
      <c r="B87">
        <v>2</v>
      </c>
      <c r="C87">
        <v>1</v>
      </c>
      <c r="D87" s="20" t="s">
        <v>123</v>
      </c>
      <c r="E87" s="19" t="s">
        <v>97</v>
      </c>
      <c r="F87" s="19" t="str">
        <f>回答シート!D176</f>
        <v>総合型選抜、学校推薦型選抜において、各大学が実施する評価方法等（小論文、プレゼンテーション、口頭試問、実技、各教科・科目に係るテストなど）又は「大学入学共通テスト」の少なくともいずれか一つの活用を必須化されたことについてお伺いします。</v>
      </c>
      <c r="G87" s="19" t="str">
        <f>回答シート!E177</f>
        <v>とても評価できる</v>
      </c>
      <c r="H87" s="19" t="str">
        <f>回答シート!E178</f>
        <v>ある程度評価できる</v>
      </c>
      <c r="I87" s="19" t="str">
        <f>回答シート!E179</f>
        <v>あまり評価できない</v>
      </c>
      <c r="J87" s="19" t="str">
        <f>回答シート!E180</f>
        <v>まったく評価できない</v>
      </c>
      <c r="K87" s="19" t="str">
        <f>回答シート!E181</f>
        <v>どちらともいえない</v>
      </c>
      <c r="L87" s="19"/>
      <c r="M87" s="19"/>
      <c r="N87" s="19"/>
      <c r="O87" s="19"/>
    </row>
    <row r="88" spans="1:19" x14ac:dyDescent="0.2">
      <c r="A88" s="21">
        <v>2102</v>
      </c>
      <c r="B88">
        <v>2</v>
      </c>
      <c r="C88">
        <v>1</v>
      </c>
      <c r="D88" s="20" t="s">
        <v>124</v>
      </c>
      <c r="E88" s="19" t="s">
        <v>98</v>
      </c>
      <c r="F88" s="19">
        <f>回答シート!D182</f>
        <v>0</v>
      </c>
      <c r="G88" s="19" t="str">
        <f>回答シート!E184</f>
        <v>十分対応できている</v>
      </c>
      <c r="H88" s="19" t="str">
        <f>回答シート!E185</f>
        <v>ある程度対応できている</v>
      </c>
      <c r="I88" s="19" t="str">
        <f>回答シート!E186</f>
        <v>あまり対応できていない</v>
      </c>
      <c r="J88" s="19" t="str">
        <f>回答シート!E187</f>
        <v>ほとんど対応できていない</v>
      </c>
      <c r="K88" s="19"/>
      <c r="L88" s="19"/>
      <c r="M88" s="19"/>
      <c r="N88" s="19"/>
      <c r="O88" s="19"/>
    </row>
    <row r="89" spans="1:19" x14ac:dyDescent="0.2">
      <c r="A89" s="21">
        <v>2103</v>
      </c>
      <c r="B89">
        <v>2</v>
      </c>
      <c r="C89">
        <v>1</v>
      </c>
      <c r="D89" s="20" t="s">
        <v>364</v>
      </c>
      <c r="E89" s="19" t="s">
        <v>365</v>
      </c>
      <c r="F89" s="19" t="str">
        <f>回答シート!D190</f>
        <v>新しい大学入学者選抜が導入されたことによる高等学校教育への変化についてお伺いします。（複数回答可）</v>
      </c>
      <c r="G89" s="19" t="str">
        <f>回答シート!E191</f>
        <v>生徒の学びが主体的・対話的で深い学びになっている</v>
      </c>
      <c r="H89" s="19" t="str">
        <f>回答シート!E192</f>
        <v>生徒に思考力や表現力、自ら課題を発見する力などが身についている</v>
      </c>
      <c r="I89" s="19" t="str">
        <f>回答シート!E193</f>
        <v>教科等の指導法が改善されている</v>
      </c>
      <c r="J89" s="19" t="str">
        <f>回答シート!E194</f>
        <v>新たな指導内容や教材・教具等が開発、導入されている</v>
      </c>
      <c r="K89" s="19" t="str">
        <f>回答シート!E196</f>
        <v>外部人材や外部組織の活用・連携等が促進している</v>
      </c>
      <c r="L89" s="19" t="str">
        <f>回答シート!E197</f>
        <v>保護者等への説明や保護者からの要望を受ける機会が増えている</v>
      </c>
      <c r="M89" s="19" t="str">
        <f>回答シート!E198</f>
        <v>特に変化は感じない</v>
      </c>
      <c r="N89" s="19" t="str">
        <f>回答シート!E199</f>
        <v>その他　　→（具体的にご記入ください）　　</v>
      </c>
      <c r="O89" s="19"/>
    </row>
    <row r="90" spans="1:19" x14ac:dyDescent="0.2">
      <c r="A90" s="21">
        <v>2200</v>
      </c>
      <c r="B90">
        <v>2</v>
      </c>
      <c r="C90">
        <v>2</v>
      </c>
      <c r="D90" s="20" t="s">
        <v>122</v>
      </c>
      <c r="E90" t="s">
        <v>96</v>
      </c>
      <c r="F90" s="19" t="str">
        <f>回答シート!C203</f>
        <v>大学入学者選抜では、学力の三要素を多面的・総合的に評価することが求められています。このことについて伺います。</v>
      </c>
      <c r="G90" s="19"/>
      <c r="H90" s="19"/>
      <c r="I90" s="19"/>
      <c r="J90" s="19"/>
      <c r="K90" s="19"/>
      <c r="L90" s="19"/>
      <c r="M90" s="19"/>
      <c r="N90" s="19"/>
      <c r="O90" s="19"/>
    </row>
    <row r="91" spans="1:19" x14ac:dyDescent="0.2">
      <c r="A91" s="21">
        <v>2201</v>
      </c>
      <c r="B91">
        <v>2</v>
      </c>
      <c r="C91">
        <v>2</v>
      </c>
      <c r="D91" s="20" t="s">
        <v>123</v>
      </c>
      <c r="E91" s="19" t="s">
        <v>97</v>
      </c>
      <c r="F91" s="19" t="str">
        <f>回答シート!D205</f>
        <v>学力の三要素を多面的・総合的に評価するための、生徒の特長や個性、多様な学習や活動を記録する環境の整備としてどのようなことを予定または行っていますか。（複数回答可）</v>
      </c>
      <c r="G91" s="19" t="str">
        <f>回答シート!E206</f>
        <v>民間の電子のポートフォリオ</v>
      </c>
      <c r="H91" s="19" t="str">
        <f>回答シート!E207</f>
        <v>県独自の電子ポートフォリオ</v>
      </c>
      <c r="I91" s="19" t="str">
        <f>回答シート!E208</f>
        <v>学校独自の電子ポートフォリオ</v>
      </c>
      <c r="J91" s="19" t="str">
        <f>回答シート!E209</f>
        <v>紙媒体のポートフォリオ</v>
      </c>
      <c r="K91" s="19" t="str">
        <f>回答シート!E210</f>
        <v>特にしていない</v>
      </c>
      <c r="L91" s="19"/>
      <c r="M91" s="19"/>
      <c r="N91" s="19"/>
      <c r="O91" s="19"/>
    </row>
    <row r="92" spans="1:19" x14ac:dyDescent="0.2">
      <c r="A92" s="21">
        <v>2202</v>
      </c>
      <c r="B92">
        <v>2</v>
      </c>
      <c r="C92">
        <v>2</v>
      </c>
      <c r="D92" s="20" t="s">
        <v>124</v>
      </c>
      <c r="E92" s="19" t="s">
        <v>98</v>
      </c>
      <c r="F92" s="19" t="str">
        <f>回答シート!D212</f>
        <v>学力の三要素を多面的・総合的に評価するための、生徒の特長や個性、多様な学習や活動を記録するポートフォリオをどのように活用していますか。（複数回答可）</v>
      </c>
      <c r="G92" s="19">
        <f>回答シート!E212</f>
        <v>0</v>
      </c>
      <c r="H92" s="19" t="str">
        <f>回答シート!E213</f>
        <v>大学入学者選抜の総合型選抜に提出するために活用している</v>
      </c>
      <c r="I92" s="19" t="str">
        <f>回答シート!E214</f>
        <v>生徒が自身の学習を振り返ったり計画を立てたりするために活用している</v>
      </c>
      <c r="J92" s="19" t="str">
        <f>回答シート!E215</f>
        <v>生徒が総合的な探究の時間や課題研究などの学習に取り組む際の指導に活用している</v>
      </c>
      <c r="K92" s="19" t="str">
        <f>回答シート!E216</f>
        <v>教員が自身の指導記録や指導改善に役立てるために活用している</v>
      </c>
      <c r="L92" s="19" t="str">
        <f>回答シート!E217</f>
        <v>教員が学習評価に役立てるために活用している</v>
      </c>
      <c r="M92" s="19" t="str">
        <f>回答シート!E218</f>
        <v>学校としては特に活用していない</v>
      </c>
      <c r="N92" s="19"/>
      <c r="O92" s="19"/>
    </row>
    <row r="93" spans="1:19" x14ac:dyDescent="0.2">
      <c r="A93" s="21">
        <v>2203</v>
      </c>
      <c r="B93">
        <v>2</v>
      </c>
      <c r="C93">
        <v>2</v>
      </c>
      <c r="D93" s="20" t="s">
        <v>215</v>
      </c>
      <c r="E93" s="19" t="s">
        <v>218</v>
      </c>
      <c r="F93" s="19" t="str">
        <f>回答シート!D221</f>
        <v>生徒の主体的な活動実績等に対して、大学から高等学校に証明が求められる場合があります。このことについて伺います。</v>
      </c>
      <c r="G93" s="19" t="str">
        <f>回答シート!E222</f>
        <v>調査書以外の大学が求める様式等への記載も含め、可能な限り高等学校が証明するのがよい</v>
      </c>
      <c r="H93" s="19" t="str">
        <f>回答シート!E223</f>
        <v>調査書に記載した事項についてのみ高等学校が証明するのがよい</v>
      </c>
      <c r="I93" s="19" t="str">
        <f>回答シート!E224</f>
        <v>大学が必要な情報は、大学自らが受験生から直接確認するのがよい</v>
      </c>
      <c r="J93" s="19" t="str">
        <f>回答シート!E225</f>
        <v>いずれともいえない</v>
      </c>
      <c r="K93" s="19"/>
      <c r="L93" s="19"/>
      <c r="M93" s="19"/>
      <c r="N93" s="19"/>
      <c r="O93" s="19"/>
    </row>
    <row r="94" spans="1:19" x14ac:dyDescent="0.2">
      <c r="A94" s="21">
        <v>2204</v>
      </c>
      <c r="B94">
        <v>2</v>
      </c>
      <c r="C94">
        <v>2</v>
      </c>
      <c r="D94" s="20" t="s">
        <v>216</v>
      </c>
      <c r="E94" s="19" t="s">
        <v>219</v>
      </c>
      <c r="F94" s="19" t="str">
        <f>回答シート!D227</f>
        <v>一般選抜における多面的・総合的な評価の活用について伺います。</v>
      </c>
      <c r="G94" s="19" t="str">
        <f>回答シート!E228</f>
        <v>各大学の判断において、自由に活用するのがよい</v>
      </c>
      <c r="H94" s="19" t="str">
        <f>回答シート!E229</f>
        <v>公平・公正性の確保や格差解消のために、何らかのルールを設けるのがよい</v>
      </c>
      <c r="I94" s="19" t="str">
        <f>回答シート!E230</f>
        <v>公平・公正性の確保や格差解消の見通しが立たないため、学力検査の得点を主とするのがよい</v>
      </c>
      <c r="J94" s="19" t="str">
        <f>回答シート!E231</f>
        <v>いずれともいえない</v>
      </c>
      <c r="K94" s="19"/>
      <c r="L94" s="19"/>
      <c r="M94" s="19"/>
      <c r="N94" s="19"/>
      <c r="O94" s="19"/>
    </row>
    <row r="95" spans="1:19" x14ac:dyDescent="0.2">
      <c r="A95" s="21">
        <v>2205</v>
      </c>
      <c r="B95">
        <v>2</v>
      </c>
      <c r="C95">
        <v>2</v>
      </c>
      <c r="D95" s="20" t="s">
        <v>217</v>
      </c>
      <c r="E95" s="19" t="s">
        <v>113</v>
      </c>
      <c r="F95" s="19" t="str">
        <f>回答シート!D233</f>
        <v>多面的・総合的な評価の活用にあたっては、教育の機会均等の観点から不安の声もあります。以下の中から、課題となると考えられるものを選んでお答えください。（複数回答可）</v>
      </c>
      <c r="G95" s="19" t="str">
        <f>回答シート!E234</f>
        <v>家庭の経済力による教育機会の格差</v>
      </c>
      <c r="H95" s="19" t="str">
        <f>回答シート!E235</f>
        <v>家庭環境等経済力以外による教育機会の格差</v>
      </c>
      <c r="I95" s="19" t="str">
        <f>回答シート!E236</f>
        <v>在籍する学校の教育力や環境による教育機会の格差</v>
      </c>
      <c r="J95" s="19" t="str">
        <f>回答シート!E237</f>
        <v>居住する地域による教育機会の格差</v>
      </c>
      <c r="K95" s="19" t="str">
        <f>回答シート!E238</f>
        <v>教育機会の格差は生じない</v>
      </c>
      <c r="L95" s="19"/>
      <c r="M95" s="19"/>
      <c r="N95" s="19"/>
      <c r="O95" s="19"/>
    </row>
    <row r="96" spans="1:19" x14ac:dyDescent="0.2">
      <c r="A96" s="21">
        <v>2206</v>
      </c>
      <c r="B96">
        <v>2</v>
      </c>
      <c r="C96">
        <v>2</v>
      </c>
      <c r="D96" s="20" t="s">
        <v>206</v>
      </c>
      <c r="E96" s="19" t="s">
        <v>112</v>
      </c>
      <c r="F96" s="19" t="str">
        <f>回答シート!D240</f>
        <v>一般選抜で生徒の主体的活動等の記載が始まったことも踏まえ、大学入試における多面的・総合的な評価についてのご意見をお伺いします。（複数回答可）</v>
      </c>
      <c r="G96" s="19" t="str">
        <f>回答シート!E241</f>
        <v>大学側が公平に活用できるか疑問である</v>
      </c>
      <c r="H96" s="19" t="str">
        <f>回答シート!E242</f>
        <v>活用方法について大学側が明確な基準を示す必要がある</v>
      </c>
      <c r="I96" s="19" t="str">
        <f>回答シート!E243</f>
        <v>地域や家庭、学校間で格差が生じる懸念がある</v>
      </c>
      <c r="J96" s="19" t="str">
        <f>回答シート!E244</f>
        <v>そもそも評価において高校側の教員の業務量が増えることが課題である</v>
      </c>
      <c r="K96" s="19" t="str">
        <f>回答シート!E245</f>
        <v>特に課題はない（多面的・総合的評価の導入に賛成である）</v>
      </c>
      <c r="L96" s="19" t="str">
        <f>回答シート!E246</f>
        <v>その他　　→（具体的にご記入ください）　　</v>
      </c>
      <c r="M96" s="19"/>
      <c r="N96" s="19"/>
      <c r="O96" s="19"/>
    </row>
    <row r="97" spans="1:15" x14ac:dyDescent="0.2">
      <c r="A97" s="21">
        <v>2207</v>
      </c>
      <c r="B97">
        <v>2</v>
      </c>
      <c r="C97">
        <v>2</v>
      </c>
      <c r="D97" s="20" t="s">
        <v>207</v>
      </c>
      <c r="E97" s="19" t="s">
        <v>114</v>
      </c>
      <c r="F97" s="19" t="str">
        <f>回答シート!D249</f>
        <v>令和４年度入学生の調査書に「観点別評価」を記載することについて、ご意見を伺います。</v>
      </c>
      <c r="G97" s="19" t="str">
        <f>回答シート!E250</f>
        <v>大学側の意向に関わらず記載は必要である</v>
      </c>
      <c r="H97" s="19" t="str">
        <f>回答シート!E251</f>
        <v>大学側が必要とするならば記載は必要である</v>
      </c>
      <c r="I97" s="19" t="str">
        <f>回答シート!E252</f>
        <v>記載することに必要性をあまり感じない</v>
      </c>
      <c r="J97" s="19" t="str">
        <f>回答シート!E253</f>
        <v>記載する必要はない</v>
      </c>
      <c r="K97" s="19" t="str">
        <f>回答シート!E254</f>
        <v>いずれともいえない</v>
      </c>
      <c r="L97" s="19"/>
      <c r="M97" s="19"/>
      <c r="N97" s="19"/>
      <c r="O97" s="19"/>
    </row>
    <row r="98" spans="1:15" x14ac:dyDescent="0.2">
      <c r="A98" s="21">
        <v>2208</v>
      </c>
      <c r="B98">
        <v>2</v>
      </c>
      <c r="C98">
        <v>2</v>
      </c>
      <c r="D98" s="20" t="s">
        <v>363</v>
      </c>
      <c r="E98" s="19" t="s">
        <v>264</v>
      </c>
      <c r="F98" s="19" t="str">
        <f>回答シート!D256</f>
        <v>⑦で「ａ」「ｂ」と回答した方に伺います。観点別評価の活用について、大学側に期待することをお伺いします。（複数回答可）</v>
      </c>
      <c r="G98" s="19" t="str">
        <f>回答シート!E257</f>
        <v>大学のアドミッションポリシーに応じた観点の重点化</v>
      </c>
      <c r="H98" s="19" t="str">
        <f>回答シート!E258</f>
        <v>生徒の多面的な学習状況に応じた観点別評価を加味した選抜（加点）</v>
      </c>
      <c r="I98" s="19" t="str">
        <f>回答シート!E259</f>
        <v>評定ではなく観点別評価を重視した選抜</v>
      </c>
      <c r="J98" s="19" t="str">
        <f>回答シート!E260</f>
        <v>大学入学後の教育活動での活用</v>
      </c>
      <c r="K98" s="19" t="str">
        <f>回答シート!E261</f>
        <v>その他　　→（具体的にご記入ください）　　</v>
      </c>
      <c r="L98" s="19"/>
      <c r="M98" s="19"/>
      <c r="N98" s="19"/>
      <c r="O98" s="19"/>
    </row>
    <row r="99" spans="1:15" x14ac:dyDescent="0.2">
      <c r="A99" s="21">
        <v>2209</v>
      </c>
      <c r="B99">
        <v>2</v>
      </c>
      <c r="C99">
        <v>2</v>
      </c>
      <c r="D99" s="20" t="s">
        <v>366</v>
      </c>
      <c r="E99" s="19" t="s">
        <v>331</v>
      </c>
      <c r="F99" s="19" t="str">
        <f>回答シート!D264</f>
        <v>⑦で「ｄ」と回答した方にお伺いします。観点別評価を記載する必要がないと考える理由は何ですか。（複数回答可）</v>
      </c>
      <c r="G99" s="19" t="str">
        <f>回答シート!E265</f>
        <v>大学側が評価を適正に活用できるか疑問であるから</v>
      </c>
      <c r="H99" s="19" t="str">
        <f>回答シート!E266</f>
        <v>大学側が入試で活用することが疑問であるから</v>
      </c>
      <c r="I99" s="19" t="str">
        <f>回答シート!E267</f>
        <v>居住地域や在籍する学校間で格差が生じるから</v>
      </c>
      <c r="J99" s="19" t="str">
        <f>回答シート!E268</f>
        <v>高校側の教員の業務量が増えるから</v>
      </c>
      <c r="K99" s="19" t="str">
        <f>回答シート!E269</f>
        <v>その他　　→（具体的にご記入ください）　　</v>
      </c>
      <c r="L99" s="19"/>
      <c r="M99" s="19"/>
      <c r="N99" s="19"/>
      <c r="O99" s="19"/>
    </row>
    <row r="100" spans="1:15" x14ac:dyDescent="0.2">
      <c r="A100" s="21">
        <v>2300</v>
      </c>
      <c r="B100">
        <v>2</v>
      </c>
      <c r="C100">
        <v>3</v>
      </c>
      <c r="D100" s="20" t="s">
        <v>122</v>
      </c>
      <c r="E100" t="s">
        <v>103</v>
      </c>
      <c r="F100" s="19" t="str">
        <f>回答シート!C272</f>
        <v>新型コロナウイルス感染症が感染症法上５類感染症に変更されたことを受けて、試験期日及び試験実施上の配慮等について伺います。</v>
      </c>
      <c r="G100" s="19"/>
      <c r="H100" s="19"/>
      <c r="I100" s="19"/>
      <c r="J100" s="19"/>
      <c r="K100" s="19"/>
      <c r="L100" s="19"/>
      <c r="M100" s="19"/>
      <c r="N100" s="19"/>
      <c r="O100" s="19"/>
    </row>
    <row r="101" spans="1:15" x14ac:dyDescent="0.2">
      <c r="A101" s="21">
        <v>2301</v>
      </c>
      <c r="B101">
        <v>2</v>
      </c>
      <c r="C101">
        <v>3</v>
      </c>
      <c r="D101" s="20" t="s">
        <v>123</v>
      </c>
      <c r="E101" s="19" t="s">
        <v>97</v>
      </c>
      <c r="F101" s="19" t="str">
        <f>回答シート!D275</f>
        <v>令和４、５年度の大学入学共通テストでは、追試験会場を全４７都道府県に設置しました。令和６年度の大学入学共通テストの追試験会場についてお伺いします。</v>
      </c>
      <c r="G101" s="19" t="str">
        <f>回答シート!E276</f>
        <v>引き続き全４７都道府県に追試会場を設けるのがよい</v>
      </c>
      <c r="H101" s="19" t="str">
        <f>回答シート!E277</f>
        <v>今後の感染状況が変化する恐れがあり、６つ程度のブロックごとに試験会場を設置するなどなど、受験生に配慮した追試会場を設ける必要がある</v>
      </c>
      <c r="I101" s="19" t="str">
        <f>回答シート!E278</f>
        <v>追試会場は従来と同じ２会場（東京・大阪）でよい</v>
      </c>
      <c r="J101" s="19" t="str">
        <f>回答シート!E279</f>
        <v>わからない（判断できない）</v>
      </c>
      <c r="K101" s="19"/>
      <c r="L101" s="19"/>
      <c r="M101" s="19"/>
      <c r="N101" s="19"/>
      <c r="O101" s="19"/>
    </row>
    <row r="102" spans="1:15" x14ac:dyDescent="0.2">
      <c r="A102" s="21">
        <v>2302</v>
      </c>
      <c r="B102">
        <v>2</v>
      </c>
      <c r="C102">
        <v>3</v>
      </c>
      <c r="D102" s="20" t="s">
        <v>221</v>
      </c>
      <c r="E102" s="19" t="s">
        <v>220</v>
      </c>
      <c r="F102" s="19" t="str">
        <f>回答シート!D281</f>
        <v>新型コロナウイルス感染症の対策を契機に、総合型選抜や学校推薦型選抜においてオンライン入試等が拡大しています。このことにおける高等学校側の協力体制等の在り方についてお伺いします。</v>
      </c>
      <c r="G102" s="19" t="str">
        <f>回答シート!E282</f>
        <v>大学側から依頼があれば、高等学校の施設・設備を使用させている、もしくはさせてもよい</v>
      </c>
      <c r="H102" s="19" t="str">
        <f>回答シート!E283</f>
        <v>通信環境が整わない生徒がいる場合に、高等学校の施設・設備を使用させている</v>
      </c>
      <c r="I102" s="19" t="str">
        <f>回答シート!E284</f>
        <v>学校推薦型選抜の場合など、入試方法等により個別に判断して高等学校の施設・設備を使用させている、もしくはさせてもよい</v>
      </c>
      <c r="J102" s="19" t="str">
        <f>回答シート!E285</f>
        <v>オンライン入試等そのものに懸念があるため高等学校の施設・設備は使用させることはできない</v>
      </c>
      <c r="K102" s="19" t="str">
        <f>回答シート!E286</f>
        <v>個別の大学の入試に高等学校の施設・設備を使用させることは望ましくないので使用させることはできない</v>
      </c>
      <c r="L102" s="19" t="str">
        <f>回答シート!E287</f>
        <v>わからない</v>
      </c>
      <c r="M102" s="19"/>
      <c r="N102" s="19"/>
      <c r="O102" s="19"/>
    </row>
    <row r="103" spans="1:15" x14ac:dyDescent="0.2">
      <c r="A103" s="21">
        <v>2303</v>
      </c>
      <c r="B103">
        <v>2</v>
      </c>
      <c r="C103">
        <v>3</v>
      </c>
      <c r="D103" s="20" t="s">
        <v>215</v>
      </c>
      <c r="E103" s="19" t="s">
        <v>71</v>
      </c>
      <c r="F103" s="19" t="str">
        <f>回答シート!D289</f>
        <v>オンライン入試の課題についてお伺いします。</v>
      </c>
      <c r="G103" s="19" t="str">
        <f>回答シート!E290</f>
        <v>高校側、特に指導する教員の負担が重い</v>
      </c>
      <c r="H103" s="19" t="str">
        <f>回答シート!E291</f>
        <v>通信トラブル時の責任の所在が不明確である</v>
      </c>
      <c r="I103" s="19" t="str">
        <f>回答シート!E292</f>
        <v>大学側が一定の基準を設けて実施するべきである</v>
      </c>
      <c r="J103" s="19" t="str">
        <f>回答シート!E293</f>
        <v>高等学校以外の会場を大学側が準備するべきである</v>
      </c>
      <c r="K103" s="19" t="str">
        <f>回答シート!E294</f>
        <v>その他　　→（具体的にご記入ください）　　</v>
      </c>
      <c r="L103" s="19">
        <f>回答シート!E288</f>
        <v>0</v>
      </c>
      <c r="M103" s="19"/>
      <c r="N103" s="19"/>
      <c r="O103" s="19"/>
    </row>
    <row r="104" spans="1:15" x14ac:dyDescent="0.2">
      <c r="A104" s="21">
        <v>2304</v>
      </c>
      <c r="B104">
        <v>2</v>
      </c>
      <c r="C104">
        <v>3</v>
      </c>
      <c r="D104" s="20" t="s">
        <v>216</v>
      </c>
      <c r="E104" s="19" t="s">
        <v>72</v>
      </c>
      <c r="F104" s="19" t="str">
        <f>回答シート!D297</f>
        <v>その他、試験期日及び試験実施上の配慮等が新たな形に変更されていくことについて、高等学校側としての意見がありましたらご記入ください。</v>
      </c>
      <c r="G104" s="19"/>
      <c r="H104" s="19"/>
      <c r="I104" s="19"/>
      <c r="J104" s="19"/>
      <c r="K104" s="19"/>
      <c r="L104" s="19"/>
      <c r="M104" s="19"/>
      <c r="N104" s="19"/>
      <c r="O104" s="19"/>
    </row>
    <row r="105" spans="1:15" x14ac:dyDescent="0.2">
      <c r="A105" s="21">
        <v>2400</v>
      </c>
      <c r="B105">
        <v>2</v>
      </c>
      <c r="C105">
        <v>4</v>
      </c>
      <c r="D105" s="20">
        <v>0</v>
      </c>
      <c r="E105" s="61" t="s">
        <v>204</v>
      </c>
      <c r="F105" s="19" t="str">
        <f>回答シート!C300</f>
        <v>多様な背景を持った者を対象とする選抜について</v>
      </c>
      <c r="H105" s="19"/>
      <c r="I105" s="19"/>
      <c r="J105" s="19"/>
      <c r="K105" s="19"/>
      <c r="L105" s="19"/>
      <c r="M105" s="19"/>
      <c r="N105" s="19"/>
      <c r="O105" s="19"/>
    </row>
    <row r="106" spans="1:15" x14ac:dyDescent="0.2">
      <c r="A106" s="21">
        <v>2401</v>
      </c>
      <c r="B106">
        <v>2</v>
      </c>
      <c r="C106">
        <v>4</v>
      </c>
      <c r="D106" s="20" t="s">
        <v>123</v>
      </c>
      <c r="E106" s="19" t="s">
        <v>97</v>
      </c>
      <c r="F106" s="19" t="str">
        <f>回答シート!D302</f>
        <v>令和５年度の大学入試実施要項に、一般選抜のほか、各大学の判断により、入学者の多様性を確保する観点から、多様な入学者の選抜を工夫することが望ましい旨が記載されました。このことについて伺います。</v>
      </c>
      <c r="G106" s="19" t="str">
        <f>回答シート!E303</f>
        <v>とても評価できる</v>
      </c>
      <c r="H106" s="19" t="str">
        <f>回答シート!E304</f>
        <v>ある程度評価できる</v>
      </c>
      <c r="I106" s="19" t="str">
        <f>回答シート!E305</f>
        <v>あまり評価できない</v>
      </c>
      <c r="J106" s="19" t="str">
        <f>回答シート!E306</f>
        <v>まったく評価できない</v>
      </c>
      <c r="K106" s="19" t="str">
        <f>回答シート!E307</f>
        <v>どちらともいえない</v>
      </c>
      <c r="L106" s="19" t="str">
        <f>回答シート!E308</f>
        <v>その他　　→（具体的にご記入ください）　　</v>
      </c>
      <c r="M106" s="19"/>
      <c r="N106" s="19"/>
      <c r="O106" s="19"/>
    </row>
    <row r="107" spans="1:15" x14ac:dyDescent="0.2">
      <c r="A107" s="21">
        <v>2402</v>
      </c>
      <c r="B107">
        <v>2</v>
      </c>
      <c r="C107">
        <v>4</v>
      </c>
      <c r="D107" s="20" t="s">
        <v>221</v>
      </c>
      <c r="E107" s="19" t="s">
        <v>73</v>
      </c>
      <c r="F107" s="19" t="str">
        <f>回答シート!D311</f>
        <v>大学入試において入学者枠をより広げるべきとお考えのものをお答えください。(複数回答可)</v>
      </c>
      <c r="G107" s="19" t="str">
        <f>回答シート!E312</f>
        <v>専門学科・総合学科卒業生</v>
      </c>
      <c r="H107" s="19" t="str">
        <f>回答シート!E313</f>
        <v>海外帰国生徒</v>
      </c>
      <c r="I107" s="19" t="str">
        <f>回答シート!E314</f>
        <v>社会人</v>
      </c>
      <c r="J107" s="19" t="str">
        <f>回答シート!E315</f>
        <v>家庭環境、居住地域、国籍、性別等の要因により進学機会の確保に困難があると認められる者</v>
      </c>
      <c r="K107" s="19" t="str">
        <f>回答シート!E316</f>
        <v>理工系分野における女子</v>
      </c>
      <c r="L107" s="19" t="str">
        <f>回答シート!E317</f>
        <v>その他　　→（具体的にご記入ください）　　</v>
      </c>
      <c r="M107" s="19"/>
      <c r="N107" s="19"/>
      <c r="O107" s="19"/>
    </row>
    <row r="108" spans="1:15" x14ac:dyDescent="0.2">
      <c r="A108" s="21">
        <v>2403</v>
      </c>
      <c r="B108">
        <v>2</v>
      </c>
      <c r="C108">
        <v>4</v>
      </c>
      <c r="D108" s="20" t="s">
        <v>215</v>
      </c>
      <c r="E108" s="19" t="s">
        <v>71</v>
      </c>
      <c r="F108" s="19" t="str">
        <f>回答シート!D320</f>
        <v>入学者の多様性を確保する観点から、多様な入学者選抜を工夫することについての御意見をご記入ください。</v>
      </c>
      <c r="G108" s="19"/>
      <c r="H108" s="19"/>
      <c r="I108" s="19"/>
      <c r="J108" s="19"/>
      <c r="K108" s="19"/>
      <c r="L108" s="19"/>
      <c r="M108" s="19"/>
      <c r="N108" s="19"/>
      <c r="O108" s="19"/>
    </row>
    <row r="109" spans="1:15" x14ac:dyDescent="0.2">
      <c r="A109" s="21"/>
      <c r="D109" s="20"/>
      <c r="E109" s="19"/>
      <c r="F109" s="19"/>
      <c r="G109" s="19"/>
      <c r="H109" s="19"/>
      <c r="I109" s="19"/>
      <c r="J109" s="19"/>
      <c r="K109" s="19"/>
      <c r="L109" s="19"/>
      <c r="M109" s="19"/>
      <c r="N109" s="19"/>
      <c r="O109" s="19"/>
    </row>
    <row r="110" spans="1:15" x14ac:dyDescent="0.2">
      <c r="A110" s="21"/>
      <c r="D110" s="20"/>
      <c r="E110" s="19"/>
      <c r="F110" s="19"/>
      <c r="G110" s="19"/>
      <c r="H110" s="19"/>
      <c r="I110" s="19"/>
      <c r="J110" s="19"/>
      <c r="K110" s="19"/>
      <c r="L110" s="19"/>
      <c r="M110" s="19"/>
      <c r="N110" s="19"/>
      <c r="O110" s="19"/>
    </row>
    <row r="111" spans="1:15" x14ac:dyDescent="0.2">
      <c r="A111" s="21"/>
      <c r="D111" s="20"/>
      <c r="F111" s="19"/>
      <c r="G111" s="19"/>
      <c r="H111" s="19"/>
      <c r="I111" s="19"/>
      <c r="J111" s="19"/>
      <c r="K111" s="19"/>
      <c r="L111" s="19"/>
      <c r="M111" s="19"/>
      <c r="N111" s="19"/>
      <c r="O111" s="19"/>
    </row>
    <row r="112" spans="1:15" x14ac:dyDescent="0.2">
      <c r="A112" s="21"/>
      <c r="D112" s="20"/>
      <c r="F112" s="19"/>
      <c r="G112" s="19"/>
      <c r="H112" s="19"/>
      <c r="I112" s="19"/>
      <c r="J112" s="19"/>
      <c r="K112" s="19"/>
      <c r="L112" s="19"/>
      <c r="M112" s="19"/>
      <c r="N112" s="19"/>
      <c r="O112" s="19"/>
    </row>
    <row r="113" spans="1:15" x14ac:dyDescent="0.2">
      <c r="A113" s="21"/>
      <c r="D113" s="20"/>
      <c r="E113" s="19"/>
      <c r="F113" s="19"/>
      <c r="G113" s="19"/>
      <c r="H113" s="19"/>
      <c r="I113" s="19"/>
      <c r="J113" s="19"/>
      <c r="K113" s="19"/>
      <c r="L113" s="19"/>
      <c r="M113" s="19"/>
      <c r="N113" s="19"/>
      <c r="O113" s="19"/>
    </row>
    <row r="114" spans="1:15" x14ac:dyDescent="0.2">
      <c r="A114" s="21"/>
      <c r="D114" s="20"/>
      <c r="E114" s="19"/>
      <c r="F114" s="19"/>
      <c r="H114" s="19"/>
      <c r="I114" s="19"/>
      <c r="J114" s="19"/>
      <c r="K114" s="19"/>
      <c r="L114" s="19"/>
      <c r="M114" s="19"/>
      <c r="N114" s="19"/>
      <c r="O114" s="19"/>
    </row>
    <row r="115" spans="1:15" x14ac:dyDescent="0.2">
      <c r="A115" s="21"/>
      <c r="D115" s="20"/>
      <c r="E115" s="19"/>
      <c r="F115" s="19"/>
      <c r="H115" s="19"/>
      <c r="I115" s="19"/>
      <c r="J115" s="19"/>
      <c r="K115" s="19"/>
      <c r="L115" s="19"/>
      <c r="M115" s="19"/>
      <c r="N115" s="19"/>
      <c r="O115" s="19"/>
    </row>
    <row r="116" spans="1:15" x14ac:dyDescent="0.2">
      <c r="A116" s="21"/>
      <c r="D116" s="20"/>
      <c r="E116" s="19"/>
      <c r="F116" s="19"/>
      <c r="G116" s="19"/>
      <c r="H116" s="19"/>
      <c r="I116" s="19"/>
      <c r="J116" s="19"/>
      <c r="K116" s="19"/>
      <c r="L116" s="19"/>
      <c r="M116" s="19"/>
      <c r="N116" s="19"/>
      <c r="O116" s="19"/>
    </row>
    <row r="117" spans="1:15" x14ac:dyDescent="0.2">
      <c r="A117" s="21"/>
      <c r="D117" s="20"/>
      <c r="E117" s="19"/>
      <c r="F117" s="19"/>
    </row>
    <row r="118" spans="1:15" x14ac:dyDescent="0.2">
      <c r="A118" s="21"/>
      <c r="D118" s="20"/>
      <c r="E118" s="19"/>
      <c r="F118" s="19"/>
    </row>
    <row r="119" spans="1:15" x14ac:dyDescent="0.2">
      <c r="A119" s="21"/>
      <c r="D119" s="20"/>
      <c r="E119" s="19"/>
      <c r="F119" s="19"/>
    </row>
    <row r="120" spans="1:15" x14ac:dyDescent="0.2">
      <c r="A120" s="21"/>
      <c r="D120" s="20"/>
      <c r="E120" s="19"/>
      <c r="F120" s="19"/>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回答シート</vt:lpstr>
      <vt:lpstr>集計シート（入力漏れが無いか確認をお願いします。）</vt:lpstr>
      <vt:lpstr>code</vt:lpstr>
      <vt:lpstr>回答シート!Print_Area</vt:lpstr>
      <vt:lpstr>'集計シート（入力漏れが無いか確認をお願いします。）'!Print_Area</vt:lpstr>
      <vt:lpstr>'集計シート（入力漏れが無いか確認をお願いします。）'!Print_Titles</vt:lpstr>
      <vt:lpstr>県の行</vt:lpstr>
      <vt:lpstr>質問項目</vt:lpstr>
      <vt:lpstr>都道府県コード</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2023-07-07T11:47:54Z</cp:lastPrinted>
  <dcterms:created xsi:type="dcterms:W3CDTF">2019-06-11T04:00:21Z</dcterms:created>
  <dcterms:modified xsi:type="dcterms:W3CDTF">2023-07-13T00:22:05Z</dcterms:modified>
</cp:coreProperties>
</file>