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CC" lockStructure="1"/>
  <bookViews>
    <workbookView xWindow="600" yWindow="105" windowWidth="19395" windowHeight="8010"/>
  </bookViews>
  <sheets>
    <sheet name="回答シート" sheetId="1" r:id="rId1"/>
    <sheet name="回答確認シート" sheetId="2" r:id="rId2"/>
    <sheet name="集計シート" sheetId="4" r:id="rId3"/>
    <sheet name="code" sheetId="3" state="hidden" r:id="rId4"/>
  </sheets>
  <definedNames>
    <definedName name="_xlnm.Print_Area" localSheetId="0">回答シート!$B$3:$J$305</definedName>
    <definedName name="_xlnm.Print_Area" localSheetId="1">回答確認シート!$C$2:$M$80</definedName>
    <definedName name="_xlnm.Print_Area" localSheetId="2">集計シート!$H$1:$BS$4</definedName>
    <definedName name="_xlnm.Print_Titles" localSheetId="2">集計シート!$A:$G</definedName>
    <definedName name="県の行">code!$C$2:$D$48</definedName>
    <definedName name="質問項目">code!$A$60:$S$119</definedName>
    <definedName name="都道府県コード">code!$A$2:$C$48</definedName>
  </definedNames>
  <calcPr calcId="145621"/>
</workbook>
</file>

<file path=xl/calcChain.xml><?xml version="1.0" encoding="utf-8"?>
<calcChain xmlns="http://schemas.openxmlformats.org/spreadsheetml/2006/main">
  <c r="BM4" i="4" l="1"/>
  <c r="BL4" i="4"/>
  <c r="D71" i="2"/>
  <c r="B71" i="2" s="1"/>
  <c r="C71" i="2"/>
  <c r="E71" i="2" l="1"/>
  <c r="L240" i="1"/>
  <c r="L222" i="1"/>
  <c r="L206" i="1"/>
  <c r="L79" i="1"/>
  <c r="AO4" i="4"/>
  <c r="P4" i="4"/>
  <c r="D11" i="2"/>
  <c r="B11" i="2" s="1"/>
  <c r="E11" i="2" s="1"/>
  <c r="C11" i="2"/>
  <c r="H3" i="2" l="1"/>
  <c r="H2" i="2"/>
  <c r="AC4" i="4"/>
  <c r="AB4" i="4"/>
  <c r="G26" i="2"/>
  <c r="K100" i="1"/>
  <c r="D26" i="2" s="1"/>
  <c r="L100" i="1"/>
  <c r="F100" i="1" s="1"/>
  <c r="BS4" i="4" l="1"/>
  <c r="BR4" i="4"/>
  <c r="BQ4" i="4"/>
  <c r="BP4" i="4"/>
  <c r="BO4" i="4"/>
  <c r="BN4" i="4"/>
  <c r="BK4" i="4"/>
  <c r="BG4" i="4"/>
  <c r="BF4" i="4"/>
  <c r="BE4" i="4"/>
  <c r="BJ4" i="4"/>
  <c r="BI4" i="4"/>
  <c r="BH4" i="4"/>
  <c r="BD4" i="4"/>
  <c r="BC4" i="4"/>
  <c r="BB4" i="4"/>
  <c r="BA4" i="4"/>
  <c r="AZ4" i="4"/>
  <c r="AY4" i="4"/>
  <c r="AX4" i="4"/>
  <c r="AW4" i="4"/>
  <c r="AV4" i="4"/>
  <c r="AU4" i="4"/>
  <c r="AT4" i="4"/>
  <c r="AS4" i="4"/>
  <c r="AR4" i="4"/>
  <c r="AQ4" i="4"/>
  <c r="AP4" i="4"/>
  <c r="AN4" i="4"/>
  <c r="AM4" i="4"/>
  <c r="AL4" i="4"/>
  <c r="AK4" i="4"/>
  <c r="AJ4" i="4"/>
  <c r="AI4" i="4"/>
  <c r="AH4" i="4"/>
  <c r="AG4" i="4"/>
  <c r="AF4" i="4"/>
  <c r="AE4" i="4"/>
  <c r="AD4" i="4"/>
  <c r="AA4" i="4"/>
  <c r="Z4" i="4"/>
  <c r="Y4" i="4"/>
  <c r="X4" i="4"/>
  <c r="W4" i="4"/>
  <c r="V4" i="4"/>
  <c r="U4" i="4"/>
  <c r="T4" i="4"/>
  <c r="S4" i="4"/>
  <c r="R4" i="4"/>
  <c r="Q4" i="4"/>
  <c r="O4" i="4"/>
  <c r="N4" i="4"/>
  <c r="M4" i="4"/>
  <c r="L4" i="4"/>
  <c r="K4" i="4"/>
  <c r="J4" i="4"/>
  <c r="I4" i="4"/>
  <c r="H4" i="4"/>
  <c r="G4" i="4"/>
  <c r="F4" i="4"/>
  <c r="D4" i="4"/>
  <c r="C80" i="2" l="1"/>
  <c r="C76" i="2"/>
  <c r="C68" i="2"/>
  <c r="C64" i="2"/>
  <c r="C60" i="2"/>
  <c r="C53" i="2"/>
  <c r="C45" i="2"/>
  <c r="C79" i="2"/>
  <c r="C78" i="2"/>
  <c r="C77" i="2"/>
  <c r="C73" i="2"/>
  <c r="C72" i="2"/>
  <c r="C70" i="2"/>
  <c r="C69" i="2"/>
  <c r="C67" i="2"/>
  <c r="C66" i="2"/>
  <c r="C65" i="2"/>
  <c r="C63" i="2"/>
  <c r="C61" i="2"/>
  <c r="C59" i="2"/>
  <c r="C58" i="2"/>
  <c r="C57" i="2"/>
  <c r="C55" i="2"/>
  <c r="C54" i="2"/>
  <c r="D80" i="2"/>
  <c r="D79" i="2"/>
  <c r="D78" i="2"/>
  <c r="D77" i="2"/>
  <c r="D73" i="2"/>
  <c r="D72" i="2"/>
  <c r="D70" i="2"/>
  <c r="D69" i="2"/>
  <c r="D67" i="2"/>
  <c r="D66" i="2"/>
  <c r="D65" i="2"/>
  <c r="D63" i="2"/>
  <c r="K240" i="1"/>
  <c r="M240" i="1" s="1"/>
  <c r="D62" i="2" s="1"/>
  <c r="D61" i="2"/>
  <c r="B61" i="2" s="1"/>
  <c r="D54" i="2"/>
  <c r="D59" i="2"/>
  <c r="D58" i="2"/>
  <c r="D57" i="2"/>
  <c r="K222" i="1"/>
  <c r="D55" i="2"/>
  <c r="K206" i="1"/>
  <c r="D51" i="2"/>
  <c r="D50" i="2"/>
  <c r="D49" i="2"/>
  <c r="N50" i="2"/>
  <c r="K204" i="1"/>
  <c r="D48" i="2" s="1"/>
  <c r="N49" i="2"/>
  <c r="O48" i="2"/>
  <c r="N48" i="2"/>
  <c r="C48" i="2"/>
  <c r="D47" i="2"/>
  <c r="B47" i="2" s="1"/>
  <c r="C47" i="2"/>
  <c r="D46" i="2"/>
  <c r="C46" i="2"/>
  <c r="D38" i="2"/>
  <c r="D41" i="2"/>
  <c r="D40" i="2"/>
  <c r="B40" i="2" s="1"/>
  <c r="C41" i="2"/>
  <c r="C40" i="2"/>
  <c r="C39" i="2"/>
  <c r="D37" i="2"/>
  <c r="B37" i="2" s="1"/>
  <c r="K170" i="1"/>
  <c r="C37" i="2"/>
  <c r="D36" i="2"/>
  <c r="B36" i="2" s="1"/>
  <c r="D35" i="2"/>
  <c r="B35" i="2" s="1"/>
  <c r="D34" i="2"/>
  <c r="C36" i="2"/>
  <c r="C35" i="2"/>
  <c r="C34" i="2"/>
  <c r="D33" i="2"/>
  <c r="B33" i="2" s="1"/>
  <c r="D32" i="2"/>
  <c r="C33" i="2"/>
  <c r="C32" i="2"/>
  <c r="D31" i="2"/>
  <c r="C31" i="2"/>
  <c r="D30" i="2"/>
  <c r="C30" i="2"/>
  <c r="D29" i="2"/>
  <c r="C29" i="2"/>
  <c r="D28" i="2"/>
  <c r="B28" i="2" s="1"/>
  <c r="C28" i="2"/>
  <c r="D27" i="2"/>
  <c r="C27" i="2"/>
  <c r="B26" i="2"/>
  <c r="L29" i="1"/>
  <c r="H29" i="1" s="1"/>
  <c r="N26" i="2"/>
  <c r="J26" i="2"/>
  <c r="O26" i="2" s="1"/>
  <c r="C26" i="2"/>
  <c r="D25" i="2"/>
  <c r="B25" i="2" s="1"/>
  <c r="C25" i="2"/>
  <c r="D24" i="2"/>
  <c r="C24" i="2"/>
  <c r="K79" i="1"/>
  <c r="M79" i="1" s="1"/>
  <c r="D23" i="2" s="1"/>
  <c r="J21" i="2"/>
  <c r="O21" i="2" s="1"/>
  <c r="K21" i="2" s="1"/>
  <c r="G22" i="2"/>
  <c r="N22" i="2" s="1"/>
  <c r="G21" i="2"/>
  <c r="N21" i="2" s="1"/>
  <c r="D22" i="2"/>
  <c r="B22" i="2" s="1"/>
  <c r="K77" i="1"/>
  <c r="D21" i="2" s="1"/>
  <c r="C21" i="2"/>
  <c r="D20" i="2"/>
  <c r="B20" i="2" s="1"/>
  <c r="C20" i="2"/>
  <c r="D19" i="2"/>
  <c r="B19" i="2" s="1"/>
  <c r="C19" i="2"/>
  <c r="C18" i="2"/>
  <c r="C17" i="2"/>
  <c r="D16" i="2"/>
  <c r="C16" i="2"/>
  <c r="D15" i="2"/>
  <c r="C15" i="2"/>
  <c r="D14" i="2"/>
  <c r="C14" i="2"/>
  <c r="K28" i="1"/>
  <c r="D13" i="2" s="1"/>
  <c r="D12" i="2"/>
  <c r="B12" i="2" s="1"/>
  <c r="D10" i="2"/>
  <c r="C10" i="2"/>
  <c r="C9" i="2"/>
  <c r="C7" i="2"/>
  <c r="D17" i="2"/>
  <c r="C8" i="2"/>
  <c r="D9" i="2"/>
  <c r="B9" i="2" s="1"/>
  <c r="D7" i="2"/>
  <c r="B7" i="2" s="1"/>
  <c r="E3" i="2"/>
  <c r="L204" i="1"/>
  <c r="G204" i="1" s="1"/>
  <c r="L98" i="1"/>
  <c r="F98" i="1" s="1"/>
  <c r="M222" i="1" l="1"/>
  <c r="D56" i="2" s="1"/>
  <c r="M206" i="1"/>
  <c r="D52" i="2" s="1"/>
  <c r="B70" i="2"/>
  <c r="E70" i="2" s="1"/>
  <c r="B69" i="2"/>
  <c r="E69" i="2" s="1"/>
  <c r="B66" i="2"/>
  <c r="E66" i="2" s="1"/>
  <c r="B65" i="2"/>
  <c r="E65" i="2" s="1"/>
  <c r="E61" i="2"/>
  <c r="B55" i="2"/>
  <c r="E55" i="2" s="1"/>
  <c r="B54" i="2"/>
  <c r="E54" i="2" s="1"/>
  <c r="B51" i="2"/>
  <c r="E51" i="2" s="1"/>
  <c r="B50" i="2"/>
  <c r="E50" i="2" s="1"/>
  <c r="B49" i="2"/>
  <c r="E49" i="2" s="1"/>
  <c r="N51" i="2"/>
  <c r="B48" i="2"/>
  <c r="E48" i="2" s="1"/>
  <c r="E47" i="2"/>
  <c r="B46" i="2"/>
  <c r="E46" i="2" s="1"/>
  <c r="B41" i="2"/>
  <c r="E41" i="2" s="1"/>
  <c r="E40" i="2"/>
  <c r="K26" i="2"/>
  <c r="E37" i="2"/>
  <c r="B34" i="2"/>
  <c r="E34" i="2" s="1"/>
  <c r="E35" i="2"/>
  <c r="E36" i="2"/>
  <c r="E33" i="2"/>
  <c r="B32" i="2"/>
  <c r="E32" i="2" s="1"/>
  <c r="B31" i="2"/>
  <c r="E31" i="2" s="1"/>
  <c r="B30" i="2"/>
  <c r="E30" i="2" s="1"/>
  <c r="B29" i="2"/>
  <c r="E29" i="2" s="1"/>
  <c r="E28" i="2"/>
  <c r="B27" i="2"/>
  <c r="E27" i="2" s="1"/>
  <c r="E26" i="2"/>
  <c r="H26" i="2"/>
  <c r="E25" i="2"/>
  <c r="B24" i="2"/>
  <c r="E24" i="2" s="1"/>
  <c r="H21" i="2"/>
  <c r="H22" i="2"/>
  <c r="B21" i="2"/>
  <c r="E21" i="2" s="1"/>
  <c r="E22" i="2"/>
  <c r="E20" i="2"/>
  <c r="E19" i="2"/>
  <c r="B16" i="2"/>
  <c r="E16" i="2" s="1"/>
  <c r="B15" i="2"/>
  <c r="E15" i="2" s="1"/>
  <c r="B14" i="2"/>
  <c r="E14" i="2" s="1"/>
  <c r="E12" i="2"/>
  <c r="B10" i="2"/>
  <c r="E10" i="2" s="1"/>
  <c r="E9" i="2"/>
  <c r="E7" i="2"/>
  <c r="L77" i="1"/>
  <c r="H77" i="1" s="1"/>
  <c r="K6" i="1" l="1"/>
  <c r="E4" i="4" s="1"/>
  <c r="K5" i="1"/>
  <c r="L5" i="1" l="1"/>
  <c r="B4" i="4"/>
  <c r="E2" i="2" l="1"/>
  <c r="C4" i="4"/>
</calcChain>
</file>

<file path=xl/sharedStrings.xml><?xml version="1.0" encoding="utf-8"?>
<sst xmlns="http://schemas.openxmlformats.org/spreadsheetml/2006/main" count="989" uniqueCount="619">
  <si>
    <t>a</t>
    <phoneticPr fontId="2"/>
  </si>
  <si>
    <t>b</t>
    <phoneticPr fontId="2"/>
  </si>
  <si>
    <t>c</t>
    <phoneticPr fontId="2"/>
  </si>
  <si>
    <t>d</t>
    <phoneticPr fontId="2"/>
  </si>
  <si>
    <t>e</t>
    <phoneticPr fontId="2"/>
  </si>
  <si>
    <t>都道府県コード</t>
    <rPh sb="0" eb="4">
      <t>トドウフケン</t>
    </rPh>
    <phoneticPr fontId="2"/>
  </si>
  <si>
    <t>北海道・東北</t>
  </si>
  <si>
    <t>A－１</t>
  </si>
  <si>
    <t>北海道</t>
  </si>
  <si>
    <t>A－２</t>
  </si>
  <si>
    <t>A－３</t>
  </si>
  <si>
    <t>A－４</t>
  </si>
  <si>
    <t>B－１</t>
  </si>
  <si>
    <t>B－２</t>
  </si>
  <si>
    <t>B－３</t>
  </si>
  <si>
    <t>B－４</t>
  </si>
  <si>
    <t>C－１</t>
  </si>
  <si>
    <t>C－２</t>
  </si>
  <si>
    <t>青森</t>
    <rPh sb="0" eb="2">
      <t>アオモリ</t>
    </rPh>
    <phoneticPr fontId="3"/>
  </si>
  <si>
    <t>岩手</t>
  </si>
  <si>
    <t>宮城</t>
  </si>
  <si>
    <t>秋田</t>
  </si>
  <si>
    <t>山形</t>
  </si>
  <si>
    <t>福島</t>
  </si>
  <si>
    <t>関東</t>
  </si>
  <si>
    <t>茨城</t>
  </si>
  <si>
    <t>栃木</t>
  </si>
  <si>
    <t>群馬</t>
    <rPh sb="0" eb="2">
      <t>グンマ</t>
    </rPh>
    <phoneticPr fontId="3"/>
  </si>
  <si>
    <t>埼玉</t>
  </si>
  <si>
    <t>千葉</t>
    <rPh sb="0" eb="2">
      <t>チバ</t>
    </rPh>
    <phoneticPr fontId="4"/>
  </si>
  <si>
    <t>山梨</t>
  </si>
  <si>
    <t>東京</t>
  </si>
  <si>
    <t>神奈川</t>
  </si>
  <si>
    <t>中部・東海</t>
  </si>
  <si>
    <t>新潟</t>
    <rPh sb="0" eb="2">
      <t>ニイガタ</t>
    </rPh>
    <phoneticPr fontId="4"/>
  </si>
  <si>
    <t>富山</t>
  </si>
  <si>
    <t>石川</t>
  </si>
  <si>
    <t>福井</t>
  </si>
  <si>
    <t>長野</t>
  </si>
  <si>
    <t>静岡</t>
  </si>
  <si>
    <t>愛知</t>
  </si>
  <si>
    <t>岐阜</t>
  </si>
  <si>
    <t>三重</t>
  </si>
  <si>
    <t>近畿</t>
  </si>
  <si>
    <t>滋賀</t>
  </si>
  <si>
    <t>京都</t>
  </si>
  <si>
    <t>大阪</t>
  </si>
  <si>
    <t>兵庫</t>
  </si>
  <si>
    <t>奈良</t>
  </si>
  <si>
    <t>和歌山</t>
  </si>
  <si>
    <t>中国・四国</t>
  </si>
  <si>
    <t>鳥取県</t>
  </si>
  <si>
    <t>島根</t>
  </si>
  <si>
    <t>岡山</t>
  </si>
  <si>
    <t>広島</t>
  </si>
  <si>
    <t>山口</t>
  </si>
  <si>
    <t>徳島</t>
  </si>
  <si>
    <t>香川</t>
  </si>
  <si>
    <t>愛媛</t>
  </si>
  <si>
    <t>高知</t>
  </si>
  <si>
    <t>九州・沖縄</t>
  </si>
  <si>
    <t>福岡</t>
  </si>
  <si>
    <t>佐賀</t>
  </si>
  <si>
    <t>長崎</t>
  </si>
  <si>
    <t>熊本</t>
  </si>
  <si>
    <t>大分</t>
  </si>
  <si>
    <t>宮崎</t>
  </si>
  <si>
    <t>鹿児島</t>
  </si>
  <si>
    <t>沖縄</t>
  </si>
  <si>
    <t>都道府県をプルダウンから選択してください</t>
    <rPh sb="0" eb="4">
      <t>トドウフケン</t>
    </rPh>
    <rPh sb="12" eb="14">
      <t>センタク</t>
    </rPh>
    <phoneticPr fontId="2"/>
  </si>
  <si>
    <t>都道府県の行</t>
    <rPh sb="0" eb="4">
      <t>トドウフケン</t>
    </rPh>
    <rPh sb="5" eb="6">
      <t>ギョウ</t>
    </rPh>
    <phoneticPr fontId="2"/>
  </si>
  <si>
    <t>高校コード</t>
    <rPh sb="0" eb="2">
      <t>コウコウ</t>
    </rPh>
    <phoneticPr fontId="2"/>
  </si>
  <si>
    <t>高校コードをプルダウンから選択してください</t>
    <rPh sb="0" eb="2">
      <t>コウコウ</t>
    </rPh>
    <rPh sb="13" eb="15">
      <t>センタク</t>
    </rPh>
    <phoneticPr fontId="2"/>
  </si>
  <si>
    <t>高校の名称を入力してください　(例)県立足立高等学校　→　足立</t>
    <rPh sb="0" eb="2">
      <t>コウコウ</t>
    </rPh>
    <rPh sb="3" eb="5">
      <t>メイショウ</t>
    </rPh>
    <rPh sb="6" eb="8">
      <t>ニュウリョク</t>
    </rPh>
    <rPh sb="16" eb="17">
      <t>レイ</t>
    </rPh>
    <rPh sb="18" eb="20">
      <t>ケンリツ</t>
    </rPh>
    <rPh sb="20" eb="22">
      <t>アダチ</t>
    </rPh>
    <rPh sb="22" eb="24">
      <t>コウトウ</t>
    </rPh>
    <rPh sb="24" eb="26">
      <t>ガッコウ</t>
    </rPh>
    <rPh sb="29" eb="31">
      <t>アダチ</t>
    </rPh>
    <phoneticPr fontId="2"/>
  </si>
  <si>
    <t>地区</t>
    <rPh sb="0" eb="2">
      <t>チク</t>
    </rPh>
    <phoneticPr fontId="2"/>
  </si>
  <si>
    <t>都道府県</t>
    <rPh sb="0" eb="4">
      <t>トドウフケン</t>
    </rPh>
    <phoneticPr fontId="2"/>
  </si>
  <si>
    <t>グループ</t>
    <phoneticPr fontId="2"/>
  </si>
  <si>
    <t>学校名</t>
    <rPh sb="0" eb="2">
      <t>ガッコウ</t>
    </rPh>
    <rPh sb="2" eb="3">
      <t>メイ</t>
    </rPh>
    <phoneticPr fontId="2"/>
  </si>
  <si>
    <t>（１）</t>
    <phoneticPr fontId="2"/>
  </si>
  <si>
    <t>ａ</t>
    <phoneticPr fontId="2"/>
  </si>
  <si>
    <t>柱立て１　　大学入学共通テスト</t>
    <rPh sb="0" eb="1">
      <t>ハシラ</t>
    </rPh>
    <rPh sb="1" eb="2">
      <t>ダ</t>
    </rPh>
    <rPh sb="6" eb="8">
      <t>ダイガク</t>
    </rPh>
    <rPh sb="8" eb="10">
      <t>ニュウガク</t>
    </rPh>
    <rPh sb="10" eb="12">
      <t>キョウツウ</t>
    </rPh>
    <phoneticPr fontId="2"/>
  </si>
  <si>
    <t>（２）</t>
    <phoneticPr fontId="2"/>
  </si>
  <si>
    <t>※　不十分と思われる場合、その理由について、具体的にご記入ください</t>
  </si>
  <si>
    <t>今回の調査・研究と直接関係はありませんが、参考のためお答えください。</t>
  </si>
  <si>
    <t>「大学入試センター試験」から「大学入学共通テスト」へ切り替わる入試改革全般の改善効果について伺います。</t>
  </si>
  <si>
    <t>英語においては、４技能を適切に評価できる民間の資格・検定試験を活用することで、英語の能力をバランスよく評価することを目指すことになります。</t>
  </si>
  <si>
    <t>（３）</t>
    <phoneticPr fontId="2"/>
  </si>
  <si>
    <t>令和２年度の大学入学共通テスト（令和３年１月実施）への対応について伺います。</t>
    <phoneticPr fontId="2"/>
  </si>
  <si>
    <t>（４）</t>
    <phoneticPr fontId="2"/>
  </si>
  <si>
    <t>先日、教育再生実行会議の第十一次提言「技術の進展に応じた教育の革新、新時代に対応した高等学校改革について」が公表されました。この第十一次提言の「新時代に対応した高等学校改革」で述べられているいくつかの項目の中で、特に「学科のあり方」と「中高・高大の接続」について伺います。</t>
  </si>
  <si>
    <t>国際バカロレアの推進</t>
    <phoneticPr fontId="2"/>
  </si>
  <si>
    <t>新しい大学入試では、新たな形式の問題の出題や、個別選抜においてエッセイ、プレゼンテーションやディベートなどの活用が考えられ、さらに民間の認定試験も活用されます。教育の機会均等や進学結果について、各家庭の経済力や地域差が影響するかどうかについて伺います。</t>
  </si>
  <si>
    <t>大学は、一般選抜の選考においても学力の３要素を多面的・総合的に評価するため、調査書の活用が求められています。そのことについて伺います。</t>
  </si>
  <si>
    <t>総合型選抜や学校推薦型選抜において、学力の３要素を多面的・総合的に評価するため、調査書や提出書類等の改善が求められています。そのことについて伺います。</t>
  </si>
  <si>
    <t>新しい大学入試の実施に伴い、生徒一人一人の多面的な評価を高校側でも記録し、大学側へ丁寧な情報提供をすることが重要となってきます。その流れの中で、高校側としてご意見等ございましたらご記入ください。</t>
  </si>
  <si>
    <t>（５）</t>
    <phoneticPr fontId="2"/>
  </si>
  <si>
    <t>（６）</t>
    <phoneticPr fontId="2"/>
  </si>
  <si>
    <t>ａ</t>
    <phoneticPr fontId="2"/>
  </si>
  <si>
    <t>学力の３要素を多面的・総合的に評価する今回の入試改革は、各大学の個別選抜の改革も含め、改善効果が期待できる</t>
    <phoneticPr fontId="2"/>
  </si>
  <si>
    <t>ｂ</t>
    <phoneticPr fontId="2"/>
  </si>
  <si>
    <t>各大学の個別選抜については、多面的・総合的な評価に基づく入試を目指しながらも、時間的・人的な制約から、改革趣旨を十分に生かすことは難しいと思われるため、現状では改善効果は期待できない</t>
    <phoneticPr fontId="2"/>
  </si>
  <si>
    <t>ｃ</t>
    <phoneticPr fontId="2"/>
  </si>
  <si>
    <t>現時点では、どちらともいえない</t>
    <phoneticPr fontId="2"/>
  </si>
  <si>
    <t>現時点では、どちらともいえない</t>
  </si>
  <si>
    <t>従来よりも受験生の「思考力・判断力・表現力」をそれほど評価できるとは思わない</t>
    <phoneticPr fontId="2"/>
  </si>
  <si>
    <t>従来よりも受験生の「思考力・判断力・表現力」を評価することができると思う</t>
    <phoneticPr fontId="2"/>
  </si>
  <si>
    <t>現時点では、どちらともいえない</t>
    <phoneticPr fontId="2"/>
  </si>
  <si>
    <t>①</t>
    <phoneticPr fontId="2"/>
  </si>
  <si>
    <t>マークシート問題では、新たな出題形式も実施されます。そのことについて伺います</t>
    <phoneticPr fontId="2"/>
  </si>
  <si>
    <t>③</t>
    <phoneticPr fontId="2"/>
  </si>
  <si>
    <t>④</t>
    <phoneticPr fontId="2"/>
  </si>
  <si>
    <t>自己採点の精度を上げるために自己採点用ワークシート等が作成されました。そのことを踏まえて、自己採点の精度について伺います。</t>
    <phoneticPr fontId="2"/>
  </si>
  <si>
    <t>⑤</t>
    <phoneticPr fontId="2"/>
  </si>
  <si>
    <t>国語の記述式問題の成績は段階表示となりました。「総合評価」の段階別表示の段階ごとに加点する点数を定め、加点する最高点がマークシート式の得点と合わせた国語全体の満点に占める割合について伺います。</t>
    <phoneticPr fontId="2"/>
  </si>
  <si>
    <t>②</t>
    <phoneticPr fontId="2"/>
  </si>
  <si>
    <t>記述式問題の導入で期待される効果について伺います。</t>
    <phoneticPr fontId="2"/>
  </si>
  <si>
    <t>記述式問題の導入で、従来よりも受験生の「思考力・判断力・表現力」を評価することができると思う</t>
    <phoneticPr fontId="2"/>
  </si>
  <si>
    <t>記述式問題を導入しても、従来に比べ受験生の「思考力・判断力・表現力」をそれほど評価できるとは思わない</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</si>
  <si>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</si>
  <si>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</si>
  <si>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</si>
  <si>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</si>
  <si>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</si>
  <si>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</si>
  <si>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</si>
  <si>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</si>
  <si>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</si>
  <si>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②</t>
    <phoneticPr fontId="2"/>
  </si>
  <si>
    <t>③</t>
    <phoneticPr fontId="2"/>
  </si>
  <si>
    <t>①</t>
    <phoneticPr fontId="2"/>
  </si>
  <si>
    <t>②</t>
    <phoneticPr fontId="2"/>
  </si>
  <si>
    <t>③</t>
    <phoneticPr fontId="2"/>
  </si>
  <si>
    <t>学校として多くの生徒が受検する資格・検定試験を想定し、その資格・検定試験に合わせた指導を行っていく</t>
    <phoneticPr fontId="2"/>
  </si>
  <si>
    <t>どの資格・検定試験を受検するかは生徒によって異なるので、学校として資格・検定試験に合わせた指導を行う予定はない</t>
    <phoneticPr fontId="2"/>
  </si>
  <si>
    <t>その他　→（具体的にご記入ください）</t>
  </si>
  <si>
    <t>数式等の記述であれば、３問以上の出題でもかまわない</t>
    <phoneticPr fontId="2"/>
  </si>
  <si>
    <t>現時点では、いずれともいえない</t>
  </si>
  <si>
    <t>大いにある</t>
    <phoneticPr fontId="2"/>
  </si>
  <si>
    <t>少しある</t>
    <phoneticPr fontId="2"/>
  </si>
  <si>
    <t>不安はない</t>
    <phoneticPr fontId="2"/>
  </si>
  <si>
    <t>民間事業者の採点訓練</t>
    <phoneticPr fontId="2"/>
  </si>
  <si>
    <t>自己採点の精度が上がると思う</t>
    <phoneticPr fontId="2"/>
  </si>
  <si>
    <t>誤字・脱字の扱いや正答例・誤答例を詳しく示すなど、自己採点の精度を高める一層の工夫をしないと自己採点の精度は上がらないと思う</t>
    <phoneticPr fontId="2"/>
  </si>
  <si>
    <t>２割程度が適切である</t>
    <phoneticPr fontId="2"/>
  </si>
  <si>
    <t>記述式問題の割合をできるだけ小さくする方がよい</t>
    <phoneticPr fontId="2"/>
  </si>
  <si>
    <t>記述式問題の割合をできるだけ大きくする方がよい</t>
    <phoneticPr fontId="2"/>
  </si>
  <si>
    <t>記述式問題の利用の有無も含め、大学の判断に任せればよい</t>
    <phoneticPr fontId="2"/>
  </si>
  <si>
    <r>
      <t>現時点では、いずれ</t>
    </r>
    <r>
      <rPr>
        <sz val="9"/>
        <color rgb="FF000000"/>
        <rFont val="ＭＳ Ｐ明朝"/>
        <family val="1"/>
        <charset val="128"/>
      </rPr>
      <t>ともいえない</t>
    </r>
    <phoneticPr fontId="2"/>
  </si>
  <si>
    <t>⑥</t>
    <phoneticPr fontId="2"/>
  </si>
  <si>
    <t>数学の記述式問題は記述式問題が回避されないよう、マーク式問題と混在させた形で数式等を記述する小問が３問出題されます。このことについて伺います。</t>
    <phoneticPr fontId="2"/>
  </si>
  <si>
    <t>マーク式問題と混在させた形で数式等を記述する小問を３問程度出題することが適当である</t>
    <phoneticPr fontId="2"/>
  </si>
  <si>
    <t>思考力を問うためには、配点を工夫しつつ短文を書かせる問題や証明問題等を出題すべきである</t>
    <phoneticPr fontId="2"/>
  </si>
  <si>
    <t>現時点では、いずれともいえない</t>
    <phoneticPr fontId="2"/>
  </si>
  <si>
    <t>⑦</t>
    <phoneticPr fontId="2"/>
  </si>
  <si>
    <t>その他、記述式問題について課題となっていることがあればご記入下さい。</t>
    <phoneticPr fontId="2"/>
  </si>
  <si>
    <t>選択肢</t>
    <rPh sb="0" eb="3">
      <t>センタクシ</t>
    </rPh>
    <phoneticPr fontId="2"/>
  </si>
  <si>
    <t>ｆ</t>
    <phoneticPr fontId="2"/>
  </si>
  <si>
    <t>ｇ</t>
    <phoneticPr fontId="2"/>
  </si>
  <si>
    <t>ｉ</t>
    <phoneticPr fontId="2"/>
  </si>
  <si>
    <t>ｊ</t>
    <phoneticPr fontId="2"/>
  </si>
  <si>
    <t>ｋ</t>
    <phoneticPr fontId="2"/>
  </si>
  <si>
    <t>ｌ</t>
    <phoneticPr fontId="2"/>
  </si>
  <si>
    <t>ｍ</t>
    <phoneticPr fontId="2"/>
  </si>
  <si>
    <t>ケンブリッジ英語検定　</t>
    <phoneticPr fontId="2"/>
  </si>
  <si>
    <t>実用英語技能検定</t>
    <phoneticPr fontId="2"/>
  </si>
  <si>
    <t>GTEC</t>
    <phoneticPr fontId="2"/>
  </si>
  <si>
    <t>IELTS</t>
    <phoneticPr fontId="2"/>
  </si>
  <si>
    <t>TEAP CBT</t>
    <phoneticPr fontId="2"/>
  </si>
  <si>
    <t>TOEFL iBT</t>
    <phoneticPr fontId="2"/>
  </si>
  <si>
    <t>TOEIC L&amp;R,S&amp;W</t>
    <phoneticPr fontId="2"/>
  </si>
  <si>
    <t>高校在学生は学校経由の申込はやむを得ない</t>
  </si>
  <si>
    <t>１２月に学校経由の申込でよい</t>
  </si>
  <si>
    <t>大きな課題はない</t>
  </si>
  <si>
    <t>希望の回に受検できるかどうかで公平性も損なわれるので、誰もが希望する時期に受検できるようにすべきである</t>
  </si>
  <si>
    <t>令和６年度以降も、民間の資格・検定試験だけに頼らず、大学入学共通テストの中で英語試験を継続的に実施した方がよい</t>
  </si>
  <si>
    <t>ともに100点満点とするのが妥当である</t>
  </si>
  <si>
    <t>新しいテストに向けて、すでに校内で委員会等を設けるなど組織的な準備・対応を始めている</t>
  </si>
  <si>
    <t>校内での指導体制や指導方法を工夫することにより対応できる</t>
  </si>
  <si>
    <t>何らかの形で、受験生の学力を問うことを必須とした点で、大変評価できる</t>
  </si>
  <si>
    <t>現行の教育課程においても、工夫することにより対応できる</t>
  </si>
  <si>
    <t>昨年度入学生から記録している</t>
  </si>
  <si>
    <t>民間の電子のポートフォリオ</t>
  </si>
  <si>
    <t>大学入学者選抜の改革の趣旨を尊重し、全ての国公立大と私立大は選考に調査書を統一的な方法で活用してほしい</t>
  </si>
  <si>
    <t>すでに新しい調査書に対応できている</t>
  </si>
  <si>
    <t>すでに新しい調査書に対応できる準備ができている</t>
  </si>
  <si>
    <t>そう思う</t>
  </si>
  <si>
    <t>現在予定されているもので十分である</t>
  </si>
  <si>
    <t>学校経由の申込はやむを得ないが、時期（１１月）を見直すべき</t>
  </si>
  <si>
    <t>１２月は受験直前で高校の混乱が予想されるので、年度末の申込とすべき</t>
  </si>
  <si>
    <t>受験生にとって、地域格差が生じる恐れがある</t>
  </si>
  <si>
    <t>令和６年度以降は、大学入学共通テストの中では英語の試験を行わず、全面的に民間の資格・検定試験の利用に移行するのがよい</t>
  </si>
  <si>
    <t>リーディングの配点がリスニングの配点よりも高い方がよい</t>
  </si>
  <si>
    <t>新しいテストに向けて、委員会等を設けるなど組織的な準備を始める予定がある</t>
  </si>
  <si>
    <t>校内の指導体制では、新テストに対しての十分な指導は難しい</t>
  </si>
  <si>
    <t>今までの多くの大学の入試の実施状況をみると、きちんと履行されるか分からない</t>
  </si>
  <si>
    <t>現行の教育課程においては、時間的な余裕や教員の指導力などの課題があり、十分な指導は校内では難しい</t>
  </si>
  <si>
    <t>総合型選抜や学校推薦型選抜に対応する力を育成するために、「総合的な探究の時間」の内容を見直している</t>
  </si>
  <si>
    <t>記録する環境の整備が整い、今年度の入学生について４月から記録している</t>
  </si>
  <si>
    <t>JAPAN e-Portfolio</t>
  </si>
  <si>
    <t>大学入学者選抜の改革の趣旨を尊重し、全ての国公立大と私立大が活用するならば統一的な方法でなくてよい</t>
  </si>
  <si>
    <t>今年度中に対応できるよう準備が進められている</t>
  </si>
  <si>
    <t>今年度中に対応できるよう準備を進めている</t>
  </si>
  <si>
    <t>ある程度そう思う</t>
  </si>
  <si>
    <t>現在予定されているものでやむを得ない</t>
  </si>
  <si>
    <t>各大学が適切に定めるのがよいが、できるだけ小さい方がよい</t>
  </si>
  <si>
    <t>高校の負担軽減のために、他の申込方法を検討すべき</t>
  </si>
  <si>
    <t>令和元年度の高校３年生は大学入試センターへの直接申込とすべき</t>
  </si>
  <si>
    <t>令和６年度以降は、民間の資格・検定試験に頼らず、大学入学共通テストのみで４技能を測るのがよい</t>
  </si>
  <si>
    <t>内容も含めて現行のセンター試験のとおりでよい</t>
  </si>
  <si>
    <t>新しいテストに向けた準備の必要性は感じるが、まだ予定が立っていない</t>
  </si>
  <si>
    <t>実際の入試が始まってみないと、なんともいえない</t>
  </si>
  <si>
    <t>具体的な選抜方法・内容がまだ分からないので、なんともいえない</t>
  </si>
  <si>
    <t>総合型選抜や学校推薦型選抜に対応する力を育成するために主体的な活動・指導の在り方を検討している</t>
  </si>
  <si>
    <t>今年度の入学生が在籍している間に整える予定である</t>
  </si>
  <si>
    <t>県独自の電子のポートフォリオ</t>
  </si>
  <si>
    <t>各大学が個別選抜の改革を行っていく上で、調査書の活用方法は各大学独自の判断でかまわない</t>
  </si>
  <si>
    <t>次年度の新しい調査書発行に間に合うよう準備が進められている</t>
  </si>
  <si>
    <t>次年度の新しい調査書発行に間に合うよう準備を進めている</t>
  </si>
  <si>
    <t>あまりそう思わない</t>
  </si>
  <si>
    <t>まだまだ不十分である</t>
  </si>
  <si>
    <t>新しいテストに向けた準備は、現時点では特に必要としていない</t>
  </si>
  <si>
    <t>これまでと変わらず、多面的・総合的な選抜に向けた特別な対応はしない</t>
  </si>
  <si>
    <t>実際の入試が始まってみないと、何ともいえない</t>
  </si>
  <si>
    <t>紙媒体のポートフォリオ</t>
  </si>
  <si>
    <t>わからない</t>
  </si>
  <si>
    <t>まだ何もしていない</t>
  </si>
  <si>
    <t>そう思わない</t>
  </si>
  <si>
    <t>現時点では、何ともいえない</t>
  </si>
  <si>
    <t>①</t>
    <phoneticPr fontId="2"/>
  </si>
  <si>
    <t>③</t>
    <phoneticPr fontId="2"/>
  </si>
  <si>
    <t>生徒が作成するポートフォリオに記載された実績に対して学校の証明が必要とされています。実際に生徒が記載した実績に対して、どのようなものであれば証明可能と考えるかご記入ください。</t>
    <phoneticPr fontId="2"/>
  </si>
  <si>
    <t>⑮</t>
    <phoneticPr fontId="2"/>
  </si>
  <si>
    <t>⑱</t>
    <phoneticPr fontId="2"/>
  </si>
  <si>
    <t>これまで、全高長は､大学入学共通テストの枠組みの中で実施する民間の資格検定試験について様々な課題を指摘してきましたが、解決されたとはいえません。来年度から大学入学共通テストの枠組みの中で民間の資格検定試験を実施することに不安はありますか。</t>
    <phoneticPr fontId="2"/>
  </si>
  <si>
    <t>現在の状況で、令和３年度大学入学者選抜から民間の資格検定試験を活用することについてどのようにお考えですか。</t>
    <phoneticPr fontId="2"/>
  </si>
  <si>
    <t>民間の資格・検定試験を活用する場合、英語の４技能を測る１回の受検料について伺います。</t>
    <phoneticPr fontId="2"/>
  </si>
  <si>
    <t>民間の資格・検定試験の受検時期について伺います。</t>
    <phoneticPr fontId="2"/>
  </si>
  <si>
    <t>民間の資格・検定試験に向けた指導について伺います。</t>
    <phoneticPr fontId="2"/>
  </si>
  <si>
    <t>民間の資格・検定試験の受検に向けた英語の指導について伺います。</t>
    <phoneticPr fontId="2"/>
  </si>
  <si>
    <t>民間の資格・検定試験の大学側の活用方法について伺います。</t>
    <phoneticPr fontId="2"/>
  </si>
  <si>
    <t>⑩</t>
    <phoneticPr fontId="2"/>
  </si>
  <si>
    <t>⑪</t>
    <phoneticPr fontId="2"/>
  </si>
  <si>
    <t>民間の資格・検定試験を加点方式で活用する場合、その最高点が共通テストの英語の成績と合わせた英語全体の満点に占める割合について伺います。</t>
    <phoneticPr fontId="2"/>
  </si>
  <si>
    <t>大学入試英語成績提供システムで使用する共通ＩＤの発行は在学生の場合、高校経由ということになりました。このことについて伺います。</t>
    <phoneticPr fontId="2"/>
  </si>
  <si>
    <t>⑫</t>
    <phoneticPr fontId="2"/>
  </si>
  <si>
    <t>⑬</t>
    <phoneticPr fontId="2"/>
  </si>
  <si>
    <t>令和元年度の高校３年生の共通ＩＤの発行が、今年度に限り１２月に学校経由で行われる予定があります。このことについて伺います。</t>
    <phoneticPr fontId="2"/>
  </si>
  <si>
    <t>⑭</t>
    <phoneticPr fontId="2"/>
  </si>
  <si>
    <t>民間の資格・検定試験の受検会場について伺います。</t>
    <rPh sb="0" eb="2">
      <t>ミンカン</t>
    </rPh>
    <phoneticPr fontId="2"/>
  </si>
  <si>
    <t>資格・検定試験の受検に際して、会場が満席となるなどの理由で、希望の回や日時に受検できない場合も予想されます。このことについて伺います。</t>
    <phoneticPr fontId="2"/>
  </si>
  <si>
    <t>⑯</t>
    <phoneticPr fontId="2"/>
  </si>
  <si>
    <t>⑰</t>
    <phoneticPr fontId="2"/>
  </si>
  <si>
    <t>予定どおり実施できると思う　　　　</t>
    <phoneticPr fontId="2"/>
  </si>
  <si>
    <t>課題があっても予定どおり実施すべきである</t>
    <phoneticPr fontId="2"/>
  </si>
  <si>
    <t>課題解決が図られるまで延期すべきである</t>
    <phoneticPr fontId="2"/>
  </si>
  <si>
    <t>情報不足</t>
    <phoneticPr fontId="2"/>
  </si>
  <si>
    <t>経済格差</t>
    <phoneticPr fontId="2"/>
  </si>
  <si>
    <t>地域格差</t>
    <phoneticPr fontId="2"/>
  </si>
  <si>
    <t>学習指導要領との整合性</t>
    <phoneticPr fontId="2"/>
  </si>
  <si>
    <t>試験の公平性・公正性の確保</t>
    <phoneticPr fontId="2"/>
  </si>
  <si>
    <t>学校における英語教育</t>
    <phoneticPr fontId="2"/>
  </si>
  <si>
    <t>学校行事の計画</t>
    <phoneticPr fontId="2"/>
  </si>
  <si>
    <t>文部科学省のリーダーシップ</t>
    <phoneticPr fontId="2"/>
  </si>
  <si>
    <t>特に課題はない</t>
    <phoneticPr fontId="2"/>
  </si>
  <si>
    <t>受検料は各実施主体が自由に設定すればよい</t>
    <phoneticPr fontId="2"/>
  </si>
  <si>
    <t>学校として生徒に適切な受検時期を指導していく</t>
    <phoneticPr fontId="2"/>
  </si>
  <si>
    <t>受験する大学の入試区分に応じて、生徒自身に受検時期を考えさせる</t>
    <phoneticPr fontId="2"/>
  </si>
  <si>
    <t>現時点では、どちらともいえない</t>
    <phoneticPr fontId="2"/>
  </si>
  <si>
    <t>５月</t>
    <phoneticPr fontId="2"/>
  </si>
  <si>
    <t>６月</t>
    <phoneticPr fontId="2"/>
  </si>
  <si>
    <t>７月</t>
    <phoneticPr fontId="2"/>
  </si>
  <si>
    <t>８月</t>
    <phoneticPr fontId="2"/>
  </si>
  <si>
    <t>10月</t>
    <phoneticPr fontId="2"/>
  </si>
  <si>
    <t>学校としてどの資格・検定試験を受検するかを指導していく</t>
    <phoneticPr fontId="2"/>
  </si>
  <si>
    <t>どの資格・検定試験を受検するかは生徒の判断に任せる</t>
    <phoneticPr fontId="2"/>
  </si>
  <si>
    <t>現時点では、どちらともいえない</t>
    <phoneticPr fontId="2"/>
  </si>
  <si>
    <r>
      <t>４月</t>
    </r>
    <r>
      <rPr>
        <sz val="10.5"/>
        <color theme="1"/>
        <rFont val="ＭＳ ゴシック"/>
        <family val="3"/>
        <charset val="128"/>
      </rPr>
      <t/>
    </r>
    <phoneticPr fontId="2"/>
  </si>
  <si>
    <r>
      <t>９月</t>
    </r>
    <r>
      <rPr>
        <sz val="10.5"/>
        <color theme="1"/>
        <rFont val="ＭＳ ゴシック"/>
        <family val="3"/>
        <charset val="128"/>
      </rPr>
      <t/>
    </r>
    <phoneticPr fontId="2"/>
  </si>
  <si>
    <t>一定水準以上を出願資格として活用するのがよい</t>
    <phoneticPr fontId="2"/>
  </si>
  <si>
    <t>得点化して大学入学共通テストの英語の成績に加点するのがよい</t>
    <phoneticPr fontId="2"/>
  </si>
  <si>
    <t>出願資格と加点方式を併用するのがよい</t>
    <phoneticPr fontId="2"/>
  </si>
  <si>
    <t>各大学・学部の特徴に応じて、大学側が自由に活用すればよい</t>
    <phoneticPr fontId="2"/>
  </si>
  <si>
    <t>現時点では、いずれともいえない</t>
    <phoneticPr fontId="2"/>
  </si>
  <si>
    <t>２割以上が適切である</t>
    <phoneticPr fontId="2"/>
  </si>
  <si>
    <t>各大学が適切に定めるのがよいが、できるだけ大きい方がよい</t>
    <phoneticPr fontId="2"/>
  </si>
  <si>
    <t>各大学が適切に定めるのがよいが、できるだけ小さい方がよい</t>
    <phoneticPr fontId="2"/>
  </si>
  <si>
    <t>現時点では、いずれともいえない</t>
    <phoneticPr fontId="2"/>
  </si>
  <si>
    <t>高校在学生は学校経由の申込はやむを得ない</t>
    <phoneticPr fontId="2"/>
  </si>
  <si>
    <t>学校経由の申込はやむを得ないが、時期（１１月）を見直すべき</t>
    <phoneticPr fontId="2"/>
  </si>
  <si>
    <t>高校の負担軽減のために、他の申込方法を検討すべき</t>
    <phoneticPr fontId="2"/>
  </si>
  <si>
    <t>現時点では、いずれともいえない</t>
    <phoneticPr fontId="2"/>
  </si>
  <si>
    <t>１２月に学校経由の申込でよい</t>
    <phoneticPr fontId="2"/>
  </si>
  <si>
    <t>１２月は受験直前で高校の混乱が予想されるので、年度末の申込とすべき</t>
    <phoneticPr fontId="2"/>
  </si>
  <si>
    <t>令和元年度の高校３年生は大学入試センターへの直接申込とすべき</t>
    <phoneticPr fontId="2"/>
  </si>
  <si>
    <t>大きな課題はない</t>
    <phoneticPr fontId="2"/>
  </si>
  <si>
    <t>受験生にとって、地域格差が生じる恐れがある</t>
    <phoneticPr fontId="2"/>
  </si>
  <si>
    <t>希望の回に受検できるかどうかで公平性も損なわれるので、誰もが希望する時期に受検できるようにすべきである</t>
    <phoneticPr fontId="2"/>
  </si>
  <si>
    <t>令和６年度以降も、民間の資格・検定試験だけに頼らず、大学入学共通テストの中で英語試験を継続的に実施した方がよい</t>
    <phoneticPr fontId="2"/>
  </si>
  <si>
    <t>令和６年度以降は、大学入学共通テストの中では英語の試験を行わず、全面的に民間の資格・検定試験の利用に移行するのがよい</t>
    <phoneticPr fontId="2"/>
  </si>
  <si>
    <t>令和６年度以降は、民間の資格・検定試験に頼らず、大学入学共通テストのみで４技能を測るのがよい</t>
    <phoneticPr fontId="2"/>
  </si>
  <si>
    <t>ともに100点満点とするのが妥当である</t>
    <phoneticPr fontId="2"/>
  </si>
  <si>
    <t>リーディングの配点がリスニングの配点よりも高い方がよい</t>
    <phoneticPr fontId="2"/>
  </si>
  <si>
    <t>内容も含めて現行のセンター試験のとおりでよい</t>
    <phoneticPr fontId="2"/>
  </si>
  <si>
    <t>新しいテストに向けて、すでに校内で委員会等を設けるなど組織的な準備・対応を始めている</t>
    <phoneticPr fontId="2"/>
  </si>
  <si>
    <t>新しいテストに向けて、委員会等を設けるなど組織的な準備を始める予定がある</t>
    <phoneticPr fontId="2"/>
  </si>
  <si>
    <t>新しいテストに向けた準備の必要性は感じるが、まだ予定が立っていない</t>
    <phoneticPr fontId="2"/>
  </si>
  <si>
    <t>新しいテストに向けた準備は、現時点では特に必要としていない</t>
    <phoneticPr fontId="2"/>
  </si>
  <si>
    <t>校内での指導体制や指導方法を工夫することにより対応できる</t>
    <phoneticPr fontId="2"/>
  </si>
  <si>
    <t>校内の指導体制では、新テストに対しての十分な指導は難しい</t>
    <phoneticPr fontId="2"/>
  </si>
  <si>
    <t>現時点では、どちらともいえない</t>
    <phoneticPr fontId="2"/>
  </si>
  <si>
    <t>令和５年度までは、大学入学共通テストの中にセンターによる英語の共通テストを残すことになりましたが、令和６年度からはセンターによる英語の共通テストがなくなる可能性もあります。このことについて伺います。</t>
    <phoneticPr fontId="2"/>
  </si>
  <si>
    <t>令和３年度の大学入学共通テストの出題方法等が今年６月に示され、英語はリーディング、リスニングの満点がともに100点となりました。このことについて伺います。</t>
    <phoneticPr fontId="2"/>
  </si>
  <si>
    <t>その他、民間の資格・検定試験について、必要なこと、課題となっていることや要望・ご意見があればご記入下さい。</t>
    <phoneticPr fontId="2"/>
  </si>
  <si>
    <t>対応準備について</t>
    <phoneticPr fontId="2"/>
  </si>
  <si>
    <t>指導方法・指導体制について</t>
    <phoneticPr fontId="2"/>
  </si>
  <si>
    <t>総合型選抜、学校推薦型選抜において、各大学が実施する評価方法等（小論文、プレゼンテーション、口頭試問、実技、各教科・科目に係るテストなど）又は「大学入学共通テスト」の少なくともいずれか一つの活用を必須化することについて伺います。</t>
    <phoneticPr fontId="2"/>
  </si>
  <si>
    <t>調査書の記載事項である生徒の特長や個性、多様な学習や活動を記録する環境の整備の進捗状況について伺います。　　　　　　　　　　　　　　　　　　　　　　　　　　　　　　　　　　</t>
    <phoneticPr fontId="2"/>
  </si>
  <si>
    <t>学力の３要素を多面的・総合的に評価するための、生徒の特長や個性、多様な学習や活動を記録する環境の整備としてどのようなことを予定または行っていますか。　　　　　　　　</t>
    <phoneticPr fontId="2"/>
  </si>
  <si>
    <t>推薦書や活動報告書、大学入学希望理由書、学習計画書など、必要に応じて様々な書類を作成する必要があります。これらの書類を作成する上で課題となっていることがあればご記入ください。</t>
    <phoneticPr fontId="2"/>
  </si>
  <si>
    <t>その他、調査書の電子化や提出書類を記録・作成するための環境整備に関して必要と思われることやご意見があればご記入ください。</t>
    <phoneticPr fontId="2"/>
  </si>
  <si>
    <t>その他、一般選抜の選考における調査書の大学側の利用についてご意見があればご記入ください。</t>
    <phoneticPr fontId="2"/>
  </si>
  <si>
    <r>
      <t>新しい調査書の作成に向けた</t>
    </r>
    <r>
      <rPr>
        <u/>
        <sz val="10"/>
        <color theme="1"/>
        <rFont val="ＭＳ ゴシック"/>
        <family val="3"/>
        <charset val="128"/>
      </rPr>
      <t>設置者</t>
    </r>
    <r>
      <rPr>
        <sz val="10"/>
        <color theme="1"/>
        <rFont val="ＭＳ ゴシック"/>
        <family val="3"/>
        <charset val="128"/>
      </rPr>
      <t>の対応や準備状況について伺います。</t>
    </r>
    <phoneticPr fontId="2"/>
  </si>
  <si>
    <r>
      <t>新しい調査書の作成に向けた</t>
    </r>
    <r>
      <rPr>
        <u/>
        <sz val="10"/>
        <color theme="1"/>
        <rFont val="ＭＳ ゴシック"/>
        <family val="3"/>
        <charset val="128"/>
      </rPr>
      <t>貴校の</t>
    </r>
    <r>
      <rPr>
        <sz val="10"/>
        <color theme="1"/>
        <rFont val="ＭＳ ゴシック"/>
        <family val="3"/>
        <charset val="128"/>
      </rPr>
      <t>対応や準備状況について伺います。</t>
    </r>
    <phoneticPr fontId="2"/>
  </si>
  <si>
    <t>何らかの形で、受験生の学力を問うことを必須とした点で、大変評価できる</t>
    <phoneticPr fontId="2"/>
  </si>
  <si>
    <t>今までの多くの大学の入試の実施状況をみると、きちんと履行されるか分からない</t>
    <phoneticPr fontId="2"/>
  </si>
  <si>
    <t>実際の入試が始まってみないと、なんともいえない</t>
    <phoneticPr fontId="2"/>
  </si>
  <si>
    <t>現行の教育課程においても、工夫することにより対応できる</t>
    <phoneticPr fontId="2"/>
  </si>
  <si>
    <t>現行の教育課程においては、時間的な余裕や教員の指導力などの課題があり、十分な指導は校内では難しい</t>
    <phoneticPr fontId="2"/>
  </si>
  <si>
    <t>具体的な選抜方法・内容がまだ分からないので、なんともいえない</t>
    <phoneticPr fontId="2"/>
  </si>
  <si>
    <t>総合型選抜や学校推薦型選抜に対応する力を育成するために、「総合的な探究の時間」の内容を見直している</t>
    <phoneticPr fontId="2"/>
  </si>
  <si>
    <t>総合型選抜や学校推薦型選抜に対応する力を育成するために主体的な活動・指導の在り方を検討している</t>
    <phoneticPr fontId="2"/>
  </si>
  <si>
    <t>これまでと変わらず、多面的・総合的な選抜に向けた特別な対応はしない</t>
    <phoneticPr fontId="2"/>
  </si>
  <si>
    <t>現時点では、何ともいえない</t>
    <phoneticPr fontId="2"/>
  </si>
  <si>
    <t>その他　→（具体的にご記入ください）</t>
    <phoneticPr fontId="2"/>
  </si>
  <si>
    <t>昨年度入学生から記録している</t>
    <phoneticPr fontId="2"/>
  </si>
  <si>
    <t>記録する環境の整備が整い、今年度の入学生について４月から記録している</t>
    <phoneticPr fontId="2"/>
  </si>
  <si>
    <t>今年度の入学生が在籍している間に整える予定である</t>
    <phoneticPr fontId="2"/>
  </si>
  <si>
    <t>実際の入試が始まってみないと、何ともいえない</t>
    <phoneticPr fontId="2"/>
  </si>
  <si>
    <t>民間の電子のポートフォリオ</t>
    <phoneticPr fontId="2"/>
  </si>
  <si>
    <t>JAPAN e-Portfolio</t>
    <phoneticPr fontId="2"/>
  </si>
  <si>
    <t>県独自の電子のポートフォリオ</t>
    <phoneticPr fontId="2"/>
  </si>
  <si>
    <t>紙媒体のポートフォリオ</t>
    <phoneticPr fontId="2"/>
  </si>
  <si>
    <t>大学入学者選抜の改革の趣旨を尊重し、全ての国公立大と私立大は選考に調査書を統一的な方法で活用してほしい</t>
    <phoneticPr fontId="2"/>
  </si>
  <si>
    <t>大学入学者選抜の改革の趣旨を尊重し、全ての国公立大と私立大が活用するならば統一的な方法でなくてよい</t>
    <phoneticPr fontId="2"/>
  </si>
  <si>
    <t>各大学が個別選抜の改革を行っていく上で、調査書の活用方法は各大学独自の判断でかまわない</t>
    <phoneticPr fontId="2"/>
  </si>
  <si>
    <t>すでに新しい調査書に対応できている</t>
    <phoneticPr fontId="2"/>
  </si>
  <si>
    <t>今年度中に対応できるよう準備が進められている</t>
    <phoneticPr fontId="2"/>
  </si>
  <si>
    <t>次年度の新しい調査書発行に間に合うよう準備が進められている</t>
    <phoneticPr fontId="2"/>
  </si>
  <si>
    <t>わからない</t>
    <phoneticPr fontId="2"/>
  </si>
  <si>
    <t>すでに新しい調査書に対応できる準備ができている</t>
    <phoneticPr fontId="2"/>
  </si>
  <si>
    <t>今年度中に対応できるよう準備を進めている</t>
    <phoneticPr fontId="2"/>
  </si>
  <si>
    <t>次年度の新しい調査書発行に間に合うよう準備を進めている</t>
    <phoneticPr fontId="2"/>
  </si>
  <si>
    <t>まだ何もしていない</t>
    <phoneticPr fontId="2"/>
  </si>
  <si>
    <t>そう思う</t>
    <phoneticPr fontId="2"/>
  </si>
  <si>
    <t>ある程度そう思う</t>
    <phoneticPr fontId="2"/>
  </si>
  <si>
    <t>あまりそう思わない</t>
    <phoneticPr fontId="2"/>
  </si>
  <si>
    <t>そう思わない</t>
    <phoneticPr fontId="2"/>
  </si>
  <si>
    <t>現在予定されているもので十分である</t>
    <phoneticPr fontId="2"/>
  </si>
  <si>
    <t>現在予定されているものでやむを得ない</t>
    <phoneticPr fontId="2"/>
  </si>
  <si>
    <t>まだまだ不十分である</t>
    <phoneticPr fontId="2"/>
  </si>
  <si>
    <t>※　不十分と思われる場合、その理由について、具体的にご記入ください</t>
    <phoneticPr fontId="2"/>
  </si>
  <si>
    <t>提言の中の「学科のあり方」で、普通科高校の類型化や文系・理系をバランスよく履修させることなどが述べられています。このことについて課題と思われることをご記入ください。</t>
    <phoneticPr fontId="2"/>
  </si>
  <si>
    <t>同じく、専門学科においては、社会や産業界の変化に応じた最新の教育を実現するための教育環境の整備、総合学科においては、普通科・専門学科の多様化が進展する中、総合学科としての特色の発揮について述べられています。このことについて課題と思われることをご記入ください。</t>
    <phoneticPr fontId="2"/>
  </si>
  <si>
    <t>「中高・高大の接続」では、大学だけではなく高等学校も生徒受け入れに関する方針を明らかにする、中高・高大の接続についての改革などが述べられています。このことについて課題と思われることをご記入ください。</t>
    <phoneticPr fontId="2"/>
  </si>
  <si>
    <t>そ　　の　　他</t>
    <rPh sb="6" eb="7">
      <t>タ</t>
    </rPh>
    <phoneticPr fontId="2"/>
  </si>
  <si>
    <r>
      <rPr>
        <sz val="9"/>
        <color theme="1"/>
        <rFont val="Century"/>
        <family val="1"/>
      </rPr>
      <t>5,000</t>
    </r>
    <r>
      <rPr>
        <sz val="9"/>
        <color theme="1"/>
        <rFont val="ＭＳ 明朝"/>
        <family val="1"/>
        <charset val="128"/>
      </rPr>
      <t>円から</t>
    </r>
    <r>
      <rPr>
        <sz val="9"/>
        <color theme="1"/>
        <rFont val="Century"/>
        <family val="1"/>
      </rPr>
      <t>10,000</t>
    </r>
    <r>
      <rPr>
        <sz val="9"/>
        <color theme="1"/>
        <rFont val="ＭＳ 明朝"/>
        <family val="1"/>
        <charset val="128"/>
      </rPr>
      <t>円の受検料はやむを得ない</t>
    </r>
    <phoneticPr fontId="2"/>
  </si>
  <si>
    <r>
      <rPr>
        <sz val="9"/>
        <color theme="1"/>
        <rFont val="ＭＳ 明朝"/>
        <family val="1"/>
        <charset val="128"/>
      </rPr>
      <t>受検生の負担が</t>
    </r>
    <r>
      <rPr>
        <sz val="9"/>
        <color theme="1"/>
        <rFont val="Century"/>
        <family val="1"/>
      </rPr>
      <t>5,000</t>
    </r>
    <r>
      <rPr>
        <sz val="9"/>
        <color theme="1"/>
        <rFont val="ＭＳ 明朝"/>
        <family val="1"/>
        <charset val="128"/>
      </rPr>
      <t>円以下になるようにすべき</t>
    </r>
    <phoneticPr fontId="2"/>
  </si>
  <si>
    <r>
      <rPr>
        <sz val="9"/>
        <color theme="1"/>
        <rFont val="Century"/>
        <family val="1"/>
      </rPr>
      <t>CEFR</t>
    </r>
    <r>
      <rPr>
        <sz val="9"/>
        <color theme="1"/>
        <rFont val="ＭＳ 明朝"/>
        <family val="1"/>
        <charset val="128"/>
      </rPr>
      <t>対照表の科学的な裏付け</t>
    </r>
    <phoneticPr fontId="2"/>
  </si>
  <si>
    <r>
      <t>TEAP</t>
    </r>
    <r>
      <rPr>
        <sz val="10.5"/>
        <color theme="1"/>
        <rFont val="ＭＳ ゴシック"/>
        <family val="3"/>
        <charset val="128"/>
      </rPr>
      <t/>
    </r>
    <phoneticPr fontId="2"/>
  </si>
  <si>
    <t>（１）</t>
  </si>
  <si>
    <t>ａ</t>
  </si>
  <si>
    <t>学力の３要素を多面的・総合的に評価する今回の入試改革は、各大学の個別選抜の改革も含め、改善効果が期待できる</t>
  </si>
  <si>
    <t>ｂ</t>
  </si>
  <si>
    <t>各大学の個別選抜については、多面的・総合的な評価に基づく入試を目指しながらも、時間的・人的な制約から、改革趣旨を十分に生かすことは難しいと思われるため、現状では改善効果は期待できない</t>
  </si>
  <si>
    <t>ｃ</t>
  </si>
  <si>
    <t>（２）</t>
  </si>
  <si>
    <t>①</t>
  </si>
  <si>
    <t>マークシート問題では、新たな出題形式も実施されます。そのことについて伺います</t>
  </si>
  <si>
    <t>従来よりも受験生の「思考力・判断力・表現力」を評価することができると思う</t>
  </si>
  <si>
    <t>従来よりも受験生の「思考力・判断力・表現力」をそれほど評価できるとは思わない</t>
  </si>
  <si>
    <t>②</t>
  </si>
  <si>
    <t>記述式問題の導入で期待される効果について伺います。</t>
  </si>
  <si>
    <t>記述式問題の導入で、従来よりも受験生の「思考力・判断力・表現力」を評価することができると思う</t>
  </si>
  <si>
    <t>記述式問題を導入しても、従来に比べ受験生の「思考力・判断力・表現力」をそれほど評価できるとは思わない</t>
  </si>
  <si>
    <t>③</t>
  </si>
  <si>
    <t>記述式問題の採点は民間事業者に委託することになりました。適切な採点が行われるために、採点に際して必要なことは何だと考えますか。（複数回答可）</t>
  </si>
  <si>
    <t>民間事業者の採点訓練</t>
  </si>
  <si>
    <t>④</t>
  </si>
  <si>
    <t>自己採点の精度を上げるために自己採点用ワークシート等が作成されました。そのことを踏まえて、自己採点の精度について伺います。</t>
  </si>
  <si>
    <t>自己採点の精度が上がると思う</t>
  </si>
  <si>
    <t>誤字・脱字の扱いや正答例・誤答例を詳しく示すなど、自己採点の精度を高める一層の工夫をしないと自己採点の精度は上がらないと思う</t>
  </si>
  <si>
    <t>⑤</t>
  </si>
  <si>
    <t>国語の記述式問題の成績は段階表示となりました。「総合評価」の段階別表示の段階ごとに加点する点数を定め、加点する最高点がマークシート式の得点と合わせた国語全体の満点に占める割合について伺います。</t>
  </si>
  <si>
    <t>２割程度が適切である</t>
  </si>
  <si>
    <t>記述式問題の割合をできるだけ小さくする方がよい</t>
  </si>
  <si>
    <t>記述式問題の割合をできるだけ大きくする方がよい</t>
  </si>
  <si>
    <t>ｄ</t>
  </si>
  <si>
    <t>記述式問題の利用の有無も含め、大学の判断に任せればよい</t>
  </si>
  <si>
    <t>ｅ</t>
  </si>
  <si>
    <t>⑥</t>
  </si>
  <si>
    <t>数学の記述式問題は記述式問題が回避されないよう、マーク式問題と混在させた形で数式等を記述する小問が３問出題されます。このことについて伺います。</t>
  </si>
  <si>
    <t>マーク式問題と混在させた形で数式等を記述する小問を３問程度出題することが適当である</t>
  </si>
  <si>
    <t>数式等の記述であれば、３問以上の出題でもかまわない</t>
  </si>
  <si>
    <t>思考力を問うためには、配点を工夫しつつ短文を書かせる問題や証明問題等を出題すべきである</t>
  </si>
  <si>
    <t>⑦</t>
  </si>
  <si>
    <t>その他、記述式問題について課題となっていることがあればご記入下さい。</t>
  </si>
  <si>
    <t>（３）</t>
  </si>
  <si>
    <t>これまで、全高長は､大学入学共通テストの枠組みの中で実施する民間の資格検定試験について様々な課題を指摘してきましたが、解決されたとはいえません。来年度から大学入学共通テストの枠組みの中で民間の資格検定試験を実施することに不安はありますか。</t>
  </si>
  <si>
    <t>大いにある</t>
  </si>
  <si>
    <t>少しある</t>
  </si>
  <si>
    <t>不安はない</t>
  </si>
  <si>
    <t>現在の状況で、令和３年度大学入学者選抜から民間の資格検定試験を活用することについてどのようにお考えですか。</t>
  </si>
  <si>
    <t>予定どおり実施できると思う　　　　</t>
  </si>
  <si>
    <t>課題があっても予定どおり実施すべきである</t>
  </si>
  <si>
    <t>課題解決が図られるまで延期すべきである</t>
  </si>
  <si>
    <t>情報不足</t>
  </si>
  <si>
    <t>経済格差</t>
  </si>
  <si>
    <t>地域格差</t>
  </si>
  <si>
    <t>学習指導要領との整合性</t>
  </si>
  <si>
    <t>ｆ</t>
  </si>
  <si>
    <t>CEFR対照表の科学的な裏付け</t>
  </si>
  <si>
    <t>ｇ</t>
  </si>
  <si>
    <t>試験の公平性・公正性の確保</t>
  </si>
  <si>
    <t>ｈ</t>
  </si>
  <si>
    <t>学校における英語教育</t>
  </si>
  <si>
    <t>ｉ</t>
  </si>
  <si>
    <t>学校行事の計画</t>
  </si>
  <si>
    <t>ｊ</t>
  </si>
  <si>
    <t>文部科学省のリーダーシップ</t>
  </si>
  <si>
    <t>ｋ</t>
  </si>
  <si>
    <t>特に課題はない</t>
  </si>
  <si>
    <t>ｌ</t>
  </si>
  <si>
    <t>その他　　→（具体的にご記入ください）</t>
  </si>
  <si>
    <t>民間の資格・検定試験を活用する場合、英語の４技能を測る１回の受検料について伺います。</t>
  </si>
  <si>
    <t>5,000円から10,000円の受検料はやむを得ない</t>
  </si>
  <si>
    <t>受検生の負担が5,000円以下になるようにすべき</t>
  </si>
  <si>
    <t>受検料は各実施主体が自由に設定すればよい</t>
  </si>
  <si>
    <t>民間の資格・検定試験の受検時期について伺います。</t>
  </si>
  <si>
    <t>学校として生徒に適切な受検時期を指導していく</t>
  </si>
  <si>
    <t>受験する大学の入試区分に応じて、生徒自身に受検時期を考えさせる</t>
  </si>
  <si>
    <t>民間の資格・検定試験の受検時期を学校として指導していくとしたら３学年のいつになりますか。（２つまで回答可）</t>
  </si>
  <si>
    <t>４月</t>
  </si>
  <si>
    <t>５月</t>
  </si>
  <si>
    <t>６月</t>
  </si>
  <si>
    <t>７月</t>
  </si>
  <si>
    <t>８月</t>
  </si>
  <si>
    <t>９月</t>
  </si>
  <si>
    <t>民間の資格・検定試験に向けた指導について伺います。</t>
  </si>
  <si>
    <t>学校としてどの資格・検定試験を受検するかを指導していく</t>
  </si>
  <si>
    <t>どの資格・検定試験を受検するかは生徒の判断に任せる</t>
  </si>
  <si>
    <t>民間の資格・検定試験の受検に向けた英語の指導について伺います。</t>
  </si>
  <si>
    <t>学校として多くの生徒が受検する資格・検定試験を想定し、その資格・検定試験に合わせた指導を行っていく</t>
  </si>
  <si>
    <t>どの資格・検定試験を受検するかは生徒によって異なるので、学校として資格・検定試験に合わせた指導を行う予定はない</t>
  </si>
  <si>
    <t>民間の資格・検定試験の受検を学校として１つ指導していくとしたらどの試験を受検させますか。</t>
  </si>
  <si>
    <t>ケンブリッジ英語検定　</t>
  </si>
  <si>
    <t>実用英語技能検定</t>
  </si>
  <si>
    <t>GTEC</t>
  </si>
  <si>
    <t>IELTS</t>
  </si>
  <si>
    <t>TEAP</t>
  </si>
  <si>
    <t>TEAP CBT</t>
  </si>
  <si>
    <t>TOEFL iBT</t>
  </si>
  <si>
    <t>TOEIC L&amp;R,S&amp;W</t>
  </si>
  <si>
    <t>⑩</t>
  </si>
  <si>
    <t>民間の資格・検定試験の大学側の活用方法について伺います。</t>
  </si>
  <si>
    <t>一定水準以上を出願資格として活用するのがよい</t>
  </si>
  <si>
    <t>得点化して大学入学共通テストの英語の成績に加点するのがよい</t>
  </si>
  <si>
    <t>出願資格と加点方式を併用するのがよい</t>
  </si>
  <si>
    <t>各大学・学部の特徴に応じて、大学側が自由に活用すればよい</t>
  </si>
  <si>
    <t>⑪</t>
  </si>
  <si>
    <t>民間の資格・検定試験を加点方式で活用する場合、その最高点が共通テストの英語の成績と合わせた英語全体の満点に占める割合について伺います。</t>
  </si>
  <si>
    <t>２割以上が適切である</t>
  </si>
  <si>
    <t>各大学が適切に定めるのがよいが、できるだけ大きい方がよい</t>
  </si>
  <si>
    <t>⑫</t>
  </si>
  <si>
    <t>大学入試英語成績提供システムで使用する共通ＩＤの発行は在学生の場合、高校経由ということになりました。このことについて伺います。</t>
  </si>
  <si>
    <t>⑬</t>
  </si>
  <si>
    <t>令和元年度の高校３年生の共通ＩＤの発行が、今年度に限り１２月に学校経由で行われる予定があります。このことについて伺います。</t>
  </si>
  <si>
    <t>⑭</t>
  </si>
  <si>
    <t>⑮</t>
  </si>
  <si>
    <t>資格・検定試験の受検に際して、会場が満席となるなどの理由で、希望の回や日時に受検できない場合も予想されます。このことについて伺います。</t>
  </si>
  <si>
    <t>⑯</t>
  </si>
  <si>
    <t>令和５年度までは、大学入学共通テストの中にセンターによる英語の共通テストを残すことになりましたが、令和６年度からはセンターによる英語の共通テストがなくなる可能性もあります。このことについて伺います。</t>
  </si>
  <si>
    <t>⑰</t>
  </si>
  <si>
    <t>令和３年度の大学入学共通テストの出題方法等が今年６月に示され、英語はリーディング、リスニングの満点がともに100点となりました。このことについて伺います。</t>
  </si>
  <si>
    <t>⑱</t>
  </si>
  <si>
    <t>その他、民間の資格・検定試験について、必要なこと、課題となっていることや要望・ご意見があればご記入下さい。</t>
  </si>
  <si>
    <t>（４）</t>
  </si>
  <si>
    <t>令和２年度の大学入学共通テスト（令和３年１月実施）への対応について伺います。</t>
  </si>
  <si>
    <t>対応準備について</t>
  </si>
  <si>
    <t>指導方法・指導体制について</t>
  </si>
  <si>
    <t>総合型選抜、学校推薦型選抜において、各大学が実施する評価方法等（小論文、プレゼンテーション、口頭試問、実技、各教科・科目に係るテストなど）又は「大学入学共通テスト」の少なくともいずれか一つの活用を必須化することについて伺います。</t>
  </si>
  <si>
    <t>小論文・プレゼンテーション・集団討論・面接など選抜方法の多様化に対する高校側の指導体制の整備について伺います。</t>
  </si>
  <si>
    <t>多面的・総合的な選抜として、総合型選抜や学校推薦型選抜の割合が増えることが考えられます。このことに対する対応について伺います。（複数回答可）</t>
  </si>
  <si>
    <t>調査書の記載事項である生徒の特長や個性、多様な学習や活動を記録する環境の整備の進捗状況について伺います。　　　　　　　　　　　　　　　　　　　　　　　　　　　　　　　　　　</t>
  </si>
  <si>
    <t>学力の３要素を多面的・総合的に評価するための、生徒の特長や個性、多様な学習や活動を記録する環境の整備としてどのようなことを予定または行っていますか。　　　　　　　　</t>
  </si>
  <si>
    <t>生徒が作成するポートフォリオに記載された実績に対して学校の証明が必要とされています。実際に生徒が記載した実績に対して、どのようなものであれば証明可能と考えるかご記入ください。</t>
  </si>
  <si>
    <t>推薦書や活動報告書、大学入学希望理由書、学習計画書など、必要に応じて様々な書類を作成する必要があります。これらの書類を作成する上で課題となっていることがあればご記入ください。</t>
  </si>
  <si>
    <t>その他、調査書の電子化や提出書類を記録・作成するための環境整備に関して必要と思われることやご意見があればご記入ください。</t>
  </si>
  <si>
    <t>その他、一般選抜の選考における調査書の大学側の利用についてご意見があればご記入ください。</t>
  </si>
  <si>
    <t>新しい調査書の作成に向けた設置者の対応や準備状況について伺います。</t>
  </si>
  <si>
    <t>新しい調査書の作成に向けた貴校の対応や準備状況について伺います。</t>
  </si>
  <si>
    <t>（５）</t>
  </si>
  <si>
    <t>（６）</t>
  </si>
  <si>
    <t>提言の中の「学科のあり方」で、普通科高校の類型化や文系・理系をバランスよく履修させることなどが述べられています。このことについて課題と思われることをご記入ください。</t>
  </si>
  <si>
    <t>同じく、専門学科においては、社会や産業界の変化に応じた最新の教育を実現するための教育環境の整備、総合学科においては、普通科・専門学科の多様化が進展する中、総合学科としての特色の発揮について述べられています。このことについて課題と思われることをご記入ください。</t>
  </si>
  <si>
    <t>「中高・高大の接続」では、大学だけではなく高等学校も生徒受け入れに関する方針を明らかにする、中高・高大の接続についての改革などが述べられています。このことについて課題と思われることをご記入ください。</t>
  </si>
  <si>
    <t>国際バカロレアの推進</t>
  </si>
  <si>
    <t>③</t>
    <phoneticPr fontId="2"/>
  </si>
  <si>
    <t>④</t>
    <phoneticPr fontId="2"/>
  </si>
  <si>
    <t>⑥</t>
    <phoneticPr fontId="2"/>
  </si>
  <si>
    <t>⑤</t>
    <phoneticPr fontId="2"/>
  </si>
  <si>
    <t>⑦</t>
    <phoneticPr fontId="2"/>
  </si>
  <si>
    <t>⑧</t>
    <phoneticPr fontId="2"/>
  </si>
  <si>
    <t>⑨</t>
    <phoneticPr fontId="2"/>
  </si>
  <si>
    <t>①</t>
    <phoneticPr fontId="2"/>
  </si>
  <si>
    <t>柱立て</t>
    <rPh sb="0" eb="1">
      <t>ハシラ</t>
    </rPh>
    <rPh sb="1" eb="2">
      <t>ダ</t>
    </rPh>
    <phoneticPr fontId="2"/>
  </si>
  <si>
    <t>大項目</t>
    <rPh sb="0" eb="3">
      <t>ダイコウモク</t>
    </rPh>
    <phoneticPr fontId="2"/>
  </si>
  <si>
    <t>小項目</t>
    <rPh sb="0" eb="3">
      <t>ショウコウモク</t>
    </rPh>
    <phoneticPr fontId="2"/>
  </si>
  <si>
    <t>番号記号</t>
    <rPh sb="0" eb="2">
      <t>バンゴウ</t>
    </rPh>
    <rPh sb="2" eb="4">
      <t>キゴウ</t>
    </rPh>
    <phoneticPr fontId="2"/>
  </si>
  <si>
    <t>質問内容</t>
    <rPh sb="0" eb="2">
      <t>シツモン</t>
    </rPh>
    <rPh sb="2" eb="4">
      <t>ナイヨウ</t>
    </rPh>
    <phoneticPr fontId="2"/>
  </si>
  <si>
    <t>№</t>
    <phoneticPr fontId="2"/>
  </si>
  <si>
    <t>00</t>
    <phoneticPr fontId="2"/>
  </si>
  <si>
    <t>01</t>
    <phoneticPr fontId="2"/>
  </si>
  <si>
    <t>02</t>
  </si>
  <si>
    <t>03</t>
  </si>
  <si>
    <t>04</t>
  </si>
  <si>
    <t>05</t>
  </si>
  <si>
    <t>06</t>
  </si>
  <si>
    <t>07</t>
  </si>
  <si>
    <t>08</t>
  </si>
  <si>
    <t>09</t>
  </si>
  <si>
    <t>10</t>
  </si>
  <si>
    <t>11</t>
  </si>
  <si>
    <t>12</t>
  </si>
  <si>
    <t>13</t>
  </si>
  <si>
    <t>14</t>
  </si>
  <si>
    <t>15</t>
  </si>
  <si>
    <t>16</t>
  </si>
  <si>
    <t>17</t>
  </si>
  <si>
    <t>18</t>
  </si>
  <si>
    <t>その他　　→（具体的にご記入ください）　　</t>
    <phoneticPr fontId="2"/>
  </si>
  <si>
    <r>
      <t>記述式問題の採点は民間事業者に委託することになりました。適切な採点が行われるために、採点に際して必要なことは何だと考えますか。</t>
    </r>
    <r>
      <rPr>
        <b/>
        <sz val="10"/>
        <color rgb="FFFF0000"/>
        <rFont val="ＭＳ Ｐゴシック"/>
        <family val="3"/>
        <charset val="128"/>
        <scheme val="minor"/>
      </rPr>
      <t>（複数回答可）</t>
    </r>
    <phoneticPr fontId="2"/>
  </si>
  <si>
    <r>
      <t>民間の資格・検定試験の受検時期を学校として指導していくとしたら３学年のいつになりますか。</t>
    </r>
    <r>
      <rPr>
        <b/>
        <sz val="10"/>
        <color rgb="FFFF0000"/>
        <rFont val="ＭＳ ゴシック"/>
        <family val="3"/>
        <charset val="128"/>
      </rPr>
      <t>（２つまで回答可）</t>
    </r>
    <phoneticPr fontId="2"/>
  </si>
  <si>
    <r>
      <t>民間の資格・検定試験の受検を学校として</t>
    </r>
    <r>
      <rPr>
        <b/>
        <sz val="10"/>
        <color rgb="FFFF0000"/>
        <rFont val="ＭＳ ゴシック"/>
        <family val="3"/>
        <charset val="128"/>
      </rPr>
      <t>１つ</t>
    </r>
    <r>
      <rPr>
        <sz val="10"/>
        <color theme="1"/>
        <rFont val="ＭＳ ゴシック"/>
        <family val="3"/>
        <charset val="128"/>
      </rPr>
      <t>指導していくとしたらどの試験を受検させますか。</t>
    </r>
    <phoneticPr fontId="2"/>
  </si>
  <si>
    <r>
      <t>小論文・プレゼンテーション・集団討論・面接など選抜方法の多様化に対する高校側の指導体制の整備について</t>
    </r>
    <r>
      <rPr>
        <sz val="10"/>
        <color theme="1"/>
        <rFont val="ＭＳ ゴシック"/>
        <family val="3"/>
        <charset val="128"/>
      </rPr>
      <t>伺います。</t>
    </r>
    <phoneticPr fontId="2"/>
  </si>
  <si>
    <t>↑無回答判別</t>
    <rPh sb="1" eb="4">
      <t>ムカイトウ</t>
    </rPh>
    <rPh sb="4" eb="6">
      <t>ハンベツ</t>
    </rPh>
    <phoneticPr fontId="2"/>
  </si>
  <si>
    <t>←同一記号判別</t>
    <rPh sb="1" eb="3">
      <t>ドウイツ</t>
    </rPh>
    <rPh sb="3" eb="5">
      <t>キゴウ</t>
    </rPh>
    <rPh sb="5" eb="7">
      <t>ハンベツ</t>
    </rPh>
    <phoneticPr fontId="2"/>
  </si>
  <si>
    <t>←記号ｌの判別</t>
    <rPh sb="1" eb="3">
      <t>キゴウ</t>
    </rPh>
    <rPh sb="5" eb="7">
      <t>ハンベツ</t>
    </rPh>
    <phoneticPr fontId="2"/>
  </si>
  <si>
    <t>そ　　の　　他</t>
    <rPh sb="6" eb="7">
      <t>タ</t>
    </rPh>
    <phoneticPr fontId="2"/>
  </si>
  <si>
    <t>柱立て２　新しい大学入学者選抜について</t>
    <phoneticPr fontId="2"/>
  </si>
  <si>
    <t>柱立て２　新しい大学入学者選抜について</t>
    <rPh sb="0" eb="1">
      <t>ハシラ</t>
    </rPh>
    <rPh sb="1" eb="2">
      <t>ダ</t>
    </rPh>
    <rPh sb="5" eb="6">
      <t>アタラ</t>
    </rPh>
    <rPh sb="8" eb="10">
      <t>ダイガク</t>
    </rPh>
    <rPh sb="10" eb="13">
      <t>ニュウガクシャ</t>
    </rPh>
    <rPh sb="13" eb="15">
      <t>センバツ</t>
    </rPh>
    <phoneticPr fontId="2"/>
  </si>
  <si>
    <t>柱立て１　　大学入学共通テスト</t>
  </si>
  <si>
    <t>民間事業者における機密保持</t>
    <rPh sb="2" eb="3">
      <t>コト</t>
    </rPh>
    <phoneticPr fontId="2"/>
  </si>
  <si>
    <t>民間事業者における機密保持</t>
    <rPh sb="2" eb="3">
      <t>コト</t>
    </rPh>
    <phoneticPr fontId="2"/>
  </si>
  <si>
    <t>令和２年の４月から､安心して高校生が民間の資格検定試験を受検するための環境づくりのために､解決しなければならい課題は何であると考えますか。（複数回答可）</t>
    <phoneticPr fontId="2"/>
  </si>
  <si>
    <r>
      <t>令和２年の４月から､安心して高校生が民間の資格検定試験を受検するための環境づくりのために､解決しなければならい課題は何であると考えますか。</t>
    </r>
    <r>
      <rPr>
        <b/>
        <sz val="10"/>
        <color rgb="FFFF0000"/>
        <rFont val="ＭＳ ゴシック"/>
        <family val="3"/>
        <charset val="128"/>
      </rPr>
      <t>（複数回答可）</t>
    </r>
    <phoneticPr fontId="2"/>
  </si>
  <si>
    <t>総合型選抜や学校推薦型選抜において、過度な早期選考と合格発表、学力不問の傾向が続き大きな課題となったため、今回の大学入学者選抜実施要項で見直しがなされました。</t>
    <phoneticPr fontId="2"/>
  </si>
  <si>
    <t>総合型選抜や学校推薦型選抜に対応する力を育成するために、探究活動やコンクール参加などの活動を充実させ、その指導を強化している</t>
    <rPh sb="38" eb="40">
      <t>サンカ</t>
    </rPh>
    <phoneticPr fontId="2"/>
  </si>
  <si>
    <t>総合型選抜や学校推薦型選抜に対応する力を育成するために、探究活動やコンクール参加などの活動を充実させ、その指導を強化している</t>
    <rPh sb="38" eb="40">
      <t>サンカ</t>
    </rPh>
    <phoneticPr fontId="2"/>
  </si>
  <si>
    <t>３月末に新しい指導要録が示され、これを基にして現高校２年生から導入される新しい調査書の作成について伺います。</t>
    <rPh sb="19" eb="20">
      <t>モト</t>
    </rPh>
    <phoneticPr fontId="2"/>
  </si>
  <si>
    <t>次年度の大学入試より一部の大学と高等学校で電子調査書が導入され、令和４年度の大学入試から電子調査書が全面導入されます。調査書を利用するのは大学だけではなく、短期大学、専門学校や各種学校も利用しています。調査書の原本は一つという考えに立てば、今後の電子調査書の導入においては少なからぬ課題や不安があると思います。そこで、今年度から電子調査書が一部導入されることに対し、高校側として課題や不安を解消するためのご意見をお書きください。</t>
    <rPh sb="78" eb="80">
      <t>タンキ</t>
    </rPh>
    <rPh sb="80" eb="82">
      <t>ダイガク</t>
    </rPh>
    <phoneticPr fontId="2"/>
  </si>
  <si>
    <t>次年度の大学入試より一部の大学と高等学校で電子調査書が導入され、令和４年度の大学入試から電子調査書が全面導入されます。調査書を利用するのは大学だけではなく、短期大学、専門学校や各種学校も利用しています。調査書の原本は一つという考えに立てば、今後の電子調査書の導入においては少なからぬ課題や不安があると思います。そこで、今年度から電子調査書が一部導入されることに対し、高校側として課題や不安を解消するためのご意見をお書きください。</t>
    <rPh sb="78" eb="80">
      <t>タンキ</t>
    </rPh>
    <rPh sb="80" eb="82">
      <t>ダイガク</t>
    </rPh>
    <phoneticPr fontId="2"/>
  </si>
  <si>
    <t>各家庭の経済力の差がこれまで以上に入試の結果に影響を及ぼすと思いますか。</t>
    <phoneticPr fontId="2"/>
  </si>
  <si>
    <t>各家庭の経済力の差がこれまで以上に入試の結果に影響を及ぼすと思いますか。</t>
    <phoneticPr fontId="2"/>
  </si>
  <si>
    <t>地域差がこれまで以上に入試の結果に影響を及ぼすと思いますか。</t>
    <phoneticPr fontId="2"/>
  </si>
  <si>
    <t>地域差がこれまで以上に入試の結果に影響を及ぼすと思いますか。</t>
    <phoneticPr fontId="2"/>
  </si>
  <si>
    <t>国は、2020年度までに国際バカロレア認定校を200校以上に増加させる計画です。大学入学者選抜においては、世界各国からの優秀な人材の受入、国内でのIB教育の充実、大学の国際化等の変化が予想されます。このことについて、考えられる高等学校の準備等についてお考えをご記入ください。</t>
    <phoneticPr fontId="2"/>
  </si>
  <si>
    <t>国は、2020年度までに国際バカロレア認定校を200校以上に増加させる計画です。大学入学者選抜においては、世界各国からの優秀な人材の受入、国内でのIB教育の充実、大学の国際化等の変化が予想されます。このことについて、考えられる高等学校の準備等についてお考えをご記入ください。</t>
    <phoneticPr fontId="2"/>
  </si>
  <si>
    <t>　①</t>
  </si>
  <si>
    <t>　②</t>
  </si>
  <si>
    <t>　③</t>
  </si>
  <si>
    <t>　④</t>
  </si>
  <si>
    <t>　⑤</t>
  </si>
  <si>
    <t>　⑥</t>
  </si>
  <si>
    <t>　⑦</t>
  </si>
  <si>
    <t>　⑧</t>
  </si>
  <si>
    <t>　⑨</t>
  </si>
  <si>
    <t>　⑩</t>
  </si>
  <si>
    <t>　⑪</t>
  </si>
  <si>
    <t>　⑫</t>
  </si>
  <si>
    <t>　⑬</t>
  </si>
  <si>
    <t>　⑭</t>
  </si>
  <si>
    <t>　⑮</t>
  </si>
  <si>
    <t>　⑯</t>
  </si>
  <si>
    <t>　⑰</t>
  </si>
  <si>
    <t>グループ</t>
    <phoneticPr fontId="35"/>
  </si>
  <si>
    <t>都道名</t>
    <rPh sb="2" eb="3">
      <t>メイ</t>
    </rPh>
    <phoneticPr fontId="35"/>
  </si>
  <si>
    <t>学校名</t>
    <rPh sb="0" eb="2">
      <t>ガッコウ</t>
    </rPh>
    <rPh sb="2" eb="3">
      <t>メイ</t>
    </rPh>
    <phoneticPr fontId="35"/>
  </si>
  <si>
    <t>地域
ブロック</t>
    <rPh sb="0" eb="2">
      <t>チイキ</t>
    </rPh>
    <phoneticPr fontId="2"/>
  </si>
  <si>
    <t>№</t>
    <phoneticPr fontId="2"/>
  </si>
  <si>
    <t>県
番号</t>
    <rPh sb="0" eb="1">
      <t>ケン</t>
    </rPh>
    <rPh sb="2" eb="4">
      <t>バンゴウ</t>
    </rPh>
    <phoneticPr fontId="35"/>
  </si>
  <si>
    <t>記号</t>
    <rPh sb="0" eb="2">
      <t>キゴウ</t>
    </rPh>
    <phoneticPr fontId="35"/>
  </si>
  <si>
    <t>　（６）</t>
  </si>
  <si>
    <t>（３）</t>
    <phoneticPr fontId="2"/>
  </si>
  <si>
    <t>柱　　　　　立　　　　　て　　　　　２</t>
    <rPh sb="0" eb="1">
      <t>ハシラ</t>
    </rPh>
    <rPh sb="6" eb="7">
      <t>ダ</t>
    </rPh>
    <phoneticPr fontId="2"/>
  </si>
  <si>
    <t>（１）</t>
    <phoneticPr fontId="2"/>
  </si>
  <si>
    <t>（２）</t>
    <phoneticPr fontId="2"/>
  </si>
  <si>
    <t>「令和３年度大学入学者選抜に係る大学入学共通テスト出題教科・科目の出題方法等及び大学入学共通テスト問題作成方針について」が公表されました。試行調査の結果も踏まえご回答ください。</t>
    <phoneticPr fontId="2"/>
  </si>
  <si>
    <t>制度設計そのもの</t>
    <phoneticPr fontId="2"/>
  </si>
  <si>
    <t>制度設計そのもの</t>
    <phoneticPr fontId="2"/>
  </si>
  <si>
    <t>11月</t>
    <phoneticPr fontId="2"/>
  </si>
  <si>
    <t>12月</t>
    <phoneticPr fontId="2"/>
  </si>
  <si>
    <t>10月</t>
    <phoneticPr fontId="2"/>
  </si>
  <si>
    <t>11月</t>
    <phoneticPr fontId="2"/>
  </si>
  <si>
    <t>12月</t>
    <phoneticPr fontId="2"/>
  </si>
  <si>
    <t>どの回を受けても条件は同じであり、受検生自身が受検可能な回から選択すればよい</t>
    <phoneticPr fontId="2"/>
  </si>
  <si>
    <t>どの回を受けても条件は同じであり、受検生自身が受検可能な回から選択すればよい</t>
    <phoneticPr fontId="2"/>
  </si>
  <si>
    <t>一般選抜の選考における調査書の大学側の活用について伺います。</t>
    <phoneticPr fontId="2"/>
  </si>
  <si>
    <t>一般選抜の選考における調査書の大学側の活用について伺います。</t>
    <phoneticPr fontId="2"/>
  </si>
  <si>
    <t>高等教育の負担軽減の具体的方策として、住民税非課税世帯の授業料免除、給付型奨学金の大幅拡充や民間認定試験などへの具体的な配慮が示されつつあります。このことについて伺います。</t>
    <phoneticPr fontId="2"/>
  </si>
  <si>
    <t>高等教育の負担軽減の具体的方策として、住民税非課税世帯の授業料免除、給付型奨学金の大幅拡充や民間認定試験などへの具体的な配慮が示されつつあります。このことについて伺います。</t>
    <phoneticPr fontId="2"/>
  </si>
  <si>
    <t>令和元年　大学入試対策委員会　調査　回答シート</t>
    <rPh sb="0" eb="1">
      <t>レイ</t>
    </rPh>
    <rPh sb="1" eb="2">
      <t>ワ</t>
    </rPh>
    <rPh sb="2" eb="4">
      <t>ガンネン</t>
    </rPh>
    <rPh sb="5" eb="14">
      <t>ダイガクニュウシタイサクイインカイ</t>
    </rPh>
    <rPh sb="15" eb="17">
      <t>チョウサ</t>
    </rPh>
    <rPh sb="18" eb="20">
      <t>カイトウ</t>
    </rPh>
    <phoneticPr fontId="2"/>
  </si>
  <si>
    <r>
      <t>多面的・総合的な選抜として、総合型選抜や学校推薦型選抜の割合が増えることが考えられます。このことに対する対応について</t>
    </r>
    <r>
      <rPr>
        <sz val="10"/>
        <color theme="1"/>
        <rFont val="ＭＳ ゴシック"/>
        <family val="3"/>
        <charset val="128"/>
      </rPr>
      <t>伺います。</t>
    </r>
    <r>
      <rPr>
        <b/>
        <sz val="10"/>
        <color rgb="FFFF0000"/>
        <rFont val="ＭＳ ゴシック"/>
        <family val="3"/>
        <charset val="128"/>
      </rPr>
      <t>（複数回答可）</t>
    </r>
    <phoneticPr fontId="2"/>
  </si>
  <si>
    <t>※　青色のセルはプルダウンから選択し、桃色のセルは文字を入力してください</t>
    <rPh sb="2" eb="4">
      <t>アオイロ</t>
    </rPh>
    <rPh sb="15" eb="17">
      <t>センタク</t>
    </rPh>
    <rPh sb="19" eb="21">
      <t>モモイロ</t>
    </rPh>
    <rPh sb="25" eb="27">
      <t>モジ</t>
    </rPh>
    <rPh sb="28" eb="30">
      <t>ニュウリョク</t>
    </rPh>
    <phoneticPr fontId="2"/>
  </si>
  <si>
    <r>
      <t>その他　→（具体的にご記入ください）　　</t>
    </r>
    <r>
      <rPr>
        <sz val="7"/>
        <color rgb="FFFF6600"/>
        <rFont val="ＭＳ Ｐ明朝"/>
        <family val="1"/>
        <charset val="128"/>
      </rPr>
      <t>※記号を３つ選択する場合は、「ｃ」の記号は選択せず、下のボックスに入力してください</t>
    </r>
    <rPh sb="21" eb="23">
      <t>キゴウ</t>
    </rPh>
    <rPh sb="26" eb="28">
      <t>センタク</t>
    </rPh>
    <rPh sb="30" eb="32">
      <t>バアイ</t>
    </rPh>
    <rPh sb="38" eb="40">
      <t>キゴウ</t>
    </rPh>
    <rPh sb="41" eb="43">
      <t>センタク</t>
    </rPh>
    <rPh sb="46" eb="47">
      <t>シタ</t>
    </rPh>
    <rPh sb="53" eb="55">
      <t>ニュウリョク</t>
    </rPh>
    <phoneticPr fontId="2"/>
  </si>
  <si>
    <t>そ　の　他</t>
    <rPh sb="4" eb="5">
      <t>タ</t>
    </rPh>
    <phoneticPr fontId="2"/>
  </si>
  <si>
    <t>　</t>
    <phoneticPr fontId="2"/>
  </si>
  <si>
    <t>現在予定されているもので十分である</t>
    <phoneticPr fontId="2"/>
  </si>
  <si>
    <t>現在予定されているものでやむを得ない</t>
    <phoneticPr fontId="2"/>
  </si>
  <si>
    <t>まだまだ不十分である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</si>
</sst>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b/>
      <sz val="1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color theme="1"/>
      <name val="ＭＳ 明朝"/>
      <family val="1"/>
      <charset val="128"/>
    </font>
    <font>
      <sz val="10.5"/>
      <color theme="1"/>
      <name val="ＭＳ ゴシック"/>
      <family val="3"/>
      <charset val="128"/>
    </font>
    <font>
      <sz val="10"/>
      <color theme="1"/>
      <name val="ＭＳ ゴシック"/>
      <family val="3"/>
      <charset val="128"/>
    </font>
    <font>
      <sz val="10"/>
      <color theme="1"/>
      <name val="ＭＳ 明朝"/>
      <family val="1"/>
      <charset val="128"/>
    </font>
    <font>
      <sz val="10"/>
      <color rgb="FF000000"/>
      <name val="ＭＳ ゴシック"/>
      <family val="3"/>
      <charset val="128"/>
    </font>
    <font>
      <u/>
      <sz val="10"/>
      <color theme="1"/>
      <name val="ＭＳ ゴシック"/>
      <family val="3"/>
      <charset val="128"/>
    </font>
    <font>
      <sz val="9"/>
      <color theme="1"/>
      <name val="ＭＳ ゴシック"/>
      <family val="3"/>
      <charset val="128"/>
    </font>
    <font>
      <b/>
      <sz val="14"/>
      <color theme="1"/>
      <name val="ＭＳ Ｐゴシック"/>
      <family val="3"/>
      <charset val="128"/>
      <scheme val="minor"/>
    </font>
    <font>
      <sz val="9"/>
      <color theme="1"/>
      <name val="ＭＳ Ｐ明朝"/>
      <family val="1"/>
      <charset val="128"/>
    </font>
    <font>
      <sz val="9"/>
      <color rgb="FF000000"/>
      <name val="ＭＳ Ｐ明朝"/>
      <family val="1"/>
      <charset val="128"/>
    </font>
    <font>
      <sz val="10.5"/>
      <color rgb="FF000000"/>
      <name val="ＭＳ ゴシック"/>
      <family val="3"/>
      <charset val="128"/>
    </font>
    <font>
      <sz val="10"/>
      <color theme="0"/>
      <name val="ＭＳ Ｐゴシック"/>
      <family val="2"/>
      <charset val="128"/>
      <scheme val="minor"/>
    </font>
    <font>
      <sz val="8"/>
      <color theme="1"/>
      <name val="ＭＳ Ｐ明朝"/>
      <family val="1"/>
      <charset val="128"/>
    </font>
    <font>
      <sz val="9"/>
      <color theme="1"/>
      <name val="ＭＳ 明朝"/>
      <family val="1"/>
      <charset val="128"/>
    </font>
    <font>
      <sz val="10"/>
      <color theme="1"/>
      <name val="ＭＳ Ｐ明朝"/>
      <family val="1"/>
      <charset val="128"/>
    </font>
    <font>
      <sz val="9"/>
      <color rgb="FFFF0000"/>
      <name val="ＭＳ Ｐ明朝"/>
      <family val="1"/>
      <charset val="128"/>
    </font>
    <font>
      <sz val="12"/>
      <color theme="1"/>
      <name val="ＭＳ 明朝"/>
      <family val="1"/>
      <charset val="128"/>
    </font>
    <font>
      <sz val="9"/>
      <color theme="1"/>
      <name val="Century"/>
      <family val="1"/>
    </font>
    <font>
      <sz val="8"/>
      <color theme="1"/>
      <name val="ＭＳ Ｐゴシック"/>
      <family val="2"/>
      <charset val="128"/>
      <scheme val="minor"/>
    </font>
    <font>
      <b/>
      <sz val="10"/>
      <color theme="1"/>
      <name val="ＭＳ Ｐゴシック"/>
      <family val="3"/>
      <charset val="128"/>
      <scheme val="minor"/>
    </font>
    <font>
      <b/>
      <sz val="8"/>
      <color theme="1"/>
      <name val="ＭＳ Ｐゴシック"/>
      <family val="3"/>
      <charset val="128"/>
      <scheme val="minor"/>
    </font>
    <font>
      <sz val="8"/>
      <color rgb="FFFF0000"/>
      <name val="ＭＳ Ｐ明朝"/>
      <family val="1"/>
      <charset val="128"/>
    </font>
    <font>
      <b/>
      <sz val="10"/>
      <color rgb="FFFF0000"/>
      <name val="ＭＳ ゴシック"/>
      <family val="3"/>
      <charset val="128"/>
    </font>
    <font>
      <b/>
      <sz val="10"/>
      <color rgb="FFFF0000"/>
      <name val="ＭＳ Ｐゴシック"/>
      <family val="3"/>
      <charset val="128"/>
      <scheme val="minor"/>
    </font>
    <font>
      <sz val="6"/>
      <name val="ＭＳ Ｐゴシック"/>
      <family val="3"/>
      <charset val="128"/>
    </font>
    <font>
      <sz val="10"/>
      <name val="ＭＳ Ｐゴシック"/>
      <family val="3"/>
      <charset val="128"/>
    </font>
    <font>
      <sz val="8"/>
      <color theme="1"/>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7"/>
      <color rgb="FFFF6600"/>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2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0" fillId="0" borderId="0" xfId="0" applyAlignment="1">
      <alignment horizontal="left" vertical="center"/>
    </xf>
    <xf numFmtId="0" fontId="5"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5" fillId="0" borderId="0" xfId="0" quotePrefix="1" applyFont="1" applyAlignment="1">
      <alignment vertical="top"/>
    </xf>
    <xf numFmtId="0" fontId="7" fillId="0" borderId="0" xfId="0" applyFont="1" applyAlignment="1">
      <alignment horizontal="left" vertical="top" wrapText="1"/>
    </xf>
    <xf numFmtId="0" fontId="17"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indent="2"/>
    </xf>
    <xf numFmtId="0" fontId="8" fillId="0" borderId="0" xfId="0" applyFont="1" applyAlignment="1">
      <alignment horizontal="left" vertical="center" indent="2"/>
    </xf>
    <xf numFmtId="0" fontId="21" fillId="0" borderId="0" xfId="0" applyFont="1" applyAlignment="1">
      <alignment horizontal="justify" vertical="center"/>
    </xf>
    <xf numFmtId="0" fontId="21" fillId="0" borderId="0" xfId="0" applyFont="1">
      <alignment vertical="center"/>
    </xf>
    <xf numFmtId="0" fontId="12" fillId="0" borderId="0" xfId="0" applyFont="1" applyAlignment="1">
      <alignment horizontal="justify" vertical="center"/>
    </xf>
    <xf numFmtId="0" fontId="12" fillId="0" borderId="0" xfId="0" applyFont="1">
      <alignment vertical="center"/>
    </xf>
    <xf numFmtId="0" fontId="11" fillId="0" borderId="0" xfId="0" applyFont="1" applyAlignment="1">
      <alignment horizontal="justify" vertical="center"/>
    </xf>
    <xf numFmtId="0" fontId="22" fillId="0" borderId="0" xfId="0" applyFont="1" applyAlignment="1">
      <alignment horizontal="left" vertical="center"/>
    </xf>
    <xf numFmtId="0" fontId="21" fillId="0" borderId="0" xfId="0" applyFont="1" applyAlignment="1">
      <alignment horizontal="justify" vertical="top"/>
    </xf>
    <xf numFmtId="0" fontId="19" fillId="0" borderId="0" xfId="0" applyFont="1" applyAlignment="1">
      <alignment vertical="top" wrapText="1"/>
    </xf>
    <xf numFmtId="0" fontId="24" fillId="0" borderId="0" xfId="0" applyFont="1" applyAlignment="1">
      <alignment vertical="top" wrapText="1"/>
    </xf>
    <xf numFmtId="0" fontId="19" fillId="0" borderId="0" xfId="0" applyFont="1" applyAlignment="1">
      <alignment horizontal="right" vertical="top" wrapText="1"/>
    </xf>
    <xf numFmtId="0" fontId="18" fillId="0" borderId="7" xfId="0" applyFont="1" applyFill="1" applyBorder="1" applyAlignment="1">
      <alignment vertical="center"/>
    </xf>
    <xf numFmtId="0" fontId="24" fillId="0" borderId="0" xfId="0" applyFont="1" applyAlignment="1">
      <alignment horizontal="left" vertical="center"/>
    </xf>
    <xf numFmtId="0" fontId="29" fillId="0" borderId="0" xfId="0" applyFont="1">
      <alignment vertical="center"/>
    </xf>
    <xf numFmtId="0" fontId="7" fillId="0" borderId="0" xfId="0" applyFont="1">
      <alignment vertical="center"/>
    </xf>
    <xf numFmtId="0" fontId="0" fillId="0" borderId="0" xfId="0" quotePrefix="1">
      <alignment vertical="center"/>
    </xf>
    <xf numFmtId="0" fontId="0" fillId="0" borderId="0" xfId="0" applyNumberFormat="1">
      <alignment vertical="center"/>
    </xf>
    <xf numFmtId="0" fontId="23" fillId="0" borderId="0" xfId="0" applyFont="1" applyAlignment="1">
      <alignment horizontal="left" vertical="center" shrinkToFit="1"/>
    </xf>
    <xf numFmtId="0" fontId="30" fillId="0" borderId="0" xfId="0" applyFont="1" applyAlignment="1">
      <alignment horizontal="center" vertical="center"/>
    </xf>
    <xf numFmtId="0" fontId="31" fillId="0" borderId="0" xfId="0" applyFont="1" applyAlignment="1">
      <alignment horizontal="left" vertical="center" wrapText="1"/>
    </xf>
    <xf numFmtId="0" fontId="5" fillId="0" borderId="0" xfId="0" applyFont="1" applyAlignment="1">
      <alignment horizontal="right" vertical="center"/>
    </xf>
    <xf numFmtId="0" fontId="32" fillId="0" borderId="0" xfId="0" applyFont="1" applyAlignment="1">
      <alignment horizontal="right" vertical="top" wrapText="1"/>
    </xf>
    <xf numFmtId="0" fontId="29" fillId="0" borderId="0" xfId="0" applyFont="1" applyAlignment="1">
      <alignment horizontal="left" vertical="center"/>
    </xf>
    <xf numFmtId="0" fontId="29" fillId="0" borderId="0" xfId="0" applyFont="1" applyAlignment="1">
      <alignment vertical="top"/>
    </xf>
    <xf numFmtId="0" fontId="30" fillId="0" borderId="0" xfId="0" applyFont="1" applyAlignment="1">
      <alignment horizontal="center" vertical="top"/>
    </xf>
    <xf numFmtId="0" fontId="23" fillId="0" borderId="0" xfId="0" applyFont="1" applyAlignment="1">
      <alignment vertical="top" shrinkToFit="1"/>
    </xf>
    <xf numFmtId="0" fontId="7" fillId="0" borderId="0" xfId="0" applyFont="1" applyAlignment="1">
      <alignment vertical="top"/>
    </xf>
    <xf numFmtId="0" fontId="7" fillId="0" borderId="0" xfId="0" applyFont="1" applyBorder="1" applyAlignment="1">
      <alignment horizontal="center" vertical="center"/>
    </xf>
    <xf numFmtId="0" fontId="8" fillId="0" borderId="0" xfId="0" applyFont="1" applyAlignment="1">
      <alignment horizontal="center" vertical="center"/>
    </xf>
    <xf numFmtId="0" fontId="6" fillId="4" borderId="9" xfId="0" quotePrefix="1" applyFont="1" applyFill="1" applyBorder="1" applyAlignment="1">
      <alignment horizontal="center" vertical="center"/>
    </xf>
    <xf numFmtId="0" fontId="6" fillId="4" borderId="14" xfId="0" quotePrefix="1" applyFont="1" applyFill="1" applyBorder="1" applyAlignment="1">
      <alignment vertical="center"/>
    </xf>
    <xf numFmtId="0" fontId="6" fillId="0" borderId="12" xfId="0" applyFont="1" applyBorder="1" applyAlignment="1">
      <alignment horizontal="center" vertical="center"/>
    </xf>
    <xf numFmtId="0" fontId="6" fillId="4" borderId="12" xfId="0" applyFont="1" applyFill="1" applyBorder="1" applyAlignment="1">
      <alignment horizontal="center" vertical="center"/>
    </xf>
    <xf numFmtId="0" fontId="8" fillId="0" borderId="20" xfId="0" applyFont="1" applyBorder="1" applyAlignment="1">
      <alignment horizontal="center" vertical="center"/>
    </xf>
    <xf numFmtId="0" fontId="8" fillId="4" borderId="20" xfId="0" applyFont="1" applyFill="1" applyBorder="1" applyAlignment="1">
      <alignment horizontal="center" vertical="center"/>
    </xf>
    <xf numFmtId="0" fontId="6" fillId="0" borderId="16" xfId="0" applyFont="1" applyBorder="1" applyAlignment="1">
      <alignment horizontal="center" vertical="center"/>
    </xf>
    <xf numFmtId="0" fontId="8" fillId="0" borderId="22" xfId="0" applyFont="1" applyBorder="1" applyAlignment="1">
      <alignment horizontal="center" vertical="center"/>
    </xf>
    <xf numFmtId="0" fontId="6" fillId="4" borderId="15" xfId="0" quotePrefix="1" applyFont="1" applyFill="1" applyBorder="1" applyAlignment="1">
      <alignment vertical="center"/>
    </xf>
    <xf numFmtId="0" fontId="6" fillId="4" borderId="18" xfId="0" applyFont="1" applyFill="1" applyBorder="1" applyAlignment="1">
      <alignment horizontal="center" vertical="center"/>
    </xf>
    <xf numFmtId="0" fontId="8" fillId="4" borderId="23" xfId="0" applyFont="1" applyFill="1" applyBorder="1" applyAlignment="1">
      <alignment horizontal="center" vertical="center"/>
    </xf>
    <xf numFmtId="0" fontId="6" fillId="4" borderId="11" xfId="0" applyFont="1" applyFill="1" applyBorder="1" applyAlignment="1">
      <alignment horizontal="center" vertical="center"/>
    </xf>
    <xf numFmtId="0" fontId="8" fillId="4" borderId="19" xfId="0" applyFont="1" applyFill="1" applyBorder="1" applyAlignment="1">
      <alignment horizontal="center" vertical="center"/>
    </xf>
    <xf numFmtId="0" fontId="8" fillId="0" borderId="21" xfId="0" applyFont="1" applyBorder="1" applyAlignment="1">
      <alignment horizontal="center" vertical="center"/>
    </xf>
    <xf numFmtId="0" fontId="18" fillId="0" borderId="8" xfId="0" applyFont="1" applyFill="1" applyBorder="1" applyAlignment="1">
      <alignment vertical="center"/>
    </xf>
    <xf numFmtId="0" fontId="18" fillId="0" borderId="0" xfId="0" applyFont="1" applyFill="1" applyBorder="1" applyAlignment="1">
      <alignment vertical="center"/>
    </xf>
    <xf numFmtId="0" fontId="6" fillId="3"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8" fillId="4" borderId="21"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29" fillId="2" borderId="3" xfId="0" applyFont="1" applyFill="1" applyBorder="1" applyAlignment="1" applyProtection="1">
      <alignment horizontal="left" vertical="top" wrapText="1"/>
      <protection locked="0"/>
    </xf>
    <xf numFmtId="0" fontId="37" fillId="2" borderId="4" xfId="0" applyFont="1" applyFill="1" applyBorder="1" applyAlignment="1" applyProtection="1">
      <alignment horizontal="left" vertical="top" wrapText="1"/>
      <protection locked="0"/>
    </xf>
    <xf numFmtId="0" fontId="37" fillId="2" borderId="5" xfId="0" applyFont="1" applyFill="1" applyBorder="1" applyAlignment="1" applyProtection="1">
      <alignment horizontal="left" vertical="top" wrapText="1"/>
      <protection locked="0"/>
    </xf>
    <xf numFmtId="0" fontId="9" fillId="0" borderId="3" xfId="0" applyFont="1" applyBorder="1" applyAlignment="1">
      <alignment horizontal="left" vertical="center" indent="2"/>
    </xf>
    <xf numFmtId="0" fontId="10" fillId="0" borderId="4" xfId="0" applyFont="1" applyBorder="1" applyAlignment="1">
      <alignment horizontal="left" vertical="center" indent="2"/>
    </xf>
    <xf numFmtId="0" fontId="10" fillId="0" borderId="5" xfId="0" applyFont="1" applyBorder="1" applyAlignment="1">
      <alignment horizontal="left" vertical="center" indent="2"/>
    </xf>
    <xf numFmtId="0" fontId="19" fillId="0" borderId="8" xfId="0" applyFont="1" applyBorder="1" applyAlignment="1">
      <alignment horizontal="left" vertical="top" wrapText="1"/>
    </xf>
    <xf numFmtId="0" fontId="26" fillId="0" borderId="0" xfId="0" applyFont="1" applyAlignment="1">
      <alignment horizontal="right" vertical="top" wrapText="1"/>
    </xf>
    <xf numFmtId="0" fontId="27" fillId="0" borderId="3" xfId="0" applyFont="1" applyBorder="1" applyAlignment="1">
      <alignment horizontal="left" vertical="center" indent="2"/>
    </xf>
    <xf numFmtId="0" fontId="27" fillId="0" borderId="4" xfId="0" applyFont="1" applyBorder="1" applyAlignment="1">
      <alignment horizontal="left" vertical="center" indent="2"/>
    </xf>
    <xf numFmtId="0" fontId="27" fillId="0" borderId="5" xfId="0" applyFont="1" applyBorder="1" applyAlignment="1">
      <alignment horizontal="left" vertical="center" indent="2"/>
    </xf>
    <xf numFmtId="0" fontId="5" fillId="0" borderId="0" xfId="0" applyFont="1" applyAlignment="1">
      <alignment horizontal="left" vertical="top" wrapText="1"/>
    </xf>
    <xf numFmtId="0" fontId="37" fillId="2" borderId="3" xfId="0" applyFont="1" applyFill="1" applyBorder="1" applyAlignment="1" applyProtection="1">
      <alignment horizontal="left" vertical="top" wrapText="1"/>
      <protection locked="0"/>
    </xf>
    <xf numFmtId="0" fontId="24" fillId="0" borderId="0" xfId="0" applyFont="1" applyAlignment="1">
      <alignment horizontal="left" vertical="top" wrapText="1"/>
    </xf>
    <xf numFmtId="0" fontId="19" fillId="0" borderId="0" xfId="0" applyFont="1" applyAlignment="1">
      <alignment horizontal="left" vertical="top" wrapText="1"/>
    </xf>
    <xf numFmtId="0" fontId="13" fillId="0" borderId="0" xfId="0" applyFont="1" applyAlignment="1">
      <alignment horizontal="left" vertical="top" wrapText="1"/>
    </xf>
    <xf numFmtId="0" fontId="5" fillId="0" borderId="0" xfId="0" applyFont="1" applyAlignment="1">
      <alignment horizontal="center" vertical="center"/>
    </xf>
    <xf numFmtId="0" fontId="38" fillId="0" borderId="0" xfId="0" applyFont="1" applyAlignment="1">
      <alignment horizontal="right" vertical="center"/>
    </xf>
    <xf numFmtId="0" fontId="39" fillId="0" borderId="0" xfId="0" applyFont="1" applyAlignment="1">
      <alignment horizontal="right" vertical="center"/>
    </xf>
    <xf numFmtId="0" fontId="23" fillId="0" borderId="0" xfId="0" applyFont="1" applyAlignment="1">
      <alignment horizontal="left" vertical="top"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1" fillId="0" borderId="0" xfId="0" applyFont="1" applyAlignment="1">
      <alignment horizontal="left" vertical="top" wrapText="1"/>
    </xf>
    <xf numFmtId="0" fontId="23" fillId="0" borderId="0" xfId="0" applyFont="1" applyAlignment="1">
      <alignment horizontal="left" vertical="center" shrinkToFit="1"/>
    </xf>
    <xf numFmtId="0" fontId="7" fillId="0" borderId="3" xfId="0" applyFont="1" applyBorder="1" applyAlignment="1">
      <alignment horizontal="left" vertical="center" indent="2"/>
    </xf>
    <xf numFmtId="0" fontId="7" fillId="0" borderId="4" xfId="0" applyFont="1" applyBorder="1" applyAlignment="1">
      <alignment horizontal="left" vertical="center" indent="2"/>
    </xf>
    <xf numFmtId="0" fontId="7" fillId="0" borderId="5" xfId="0" applyFont="1" applyBorder="1" applyAlignment="1">
      <alignment horizontal="left" vertical="center" indent="2"/>
    </xf>
    <xf numFmtId="0" fontId="6" fillId="4" borderId="9" xfId="0" applyFont="1" applyFill="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4" borderId="9" xfId="0" quotePrefix="1" applyFont="1" applyFill="1" applyBorder="1" applyAlignment="1">
      <alignment horizontal="center" vertical="center"/>
    </xf>
    <xf numFmtId="0" fontId="6" fillId="4" borderId="12" xfId="0" quotePrefix="1" applyFont="1" applyFill="1" applyBorder="1" applyAlignment="1">
      <alignment horizontal="center" vertical="center"/>
    </xf>
    <xf numFmtId="0" fontId="25" fillId="4" borderId="24" xfId="0" applyFont="1" applyFill="1" applyBorder="1" applyAlignment="1">
      <alignment horizontal="center" vertical="center" shrinkToFit="1"/>
    </xf>
    <xf numFmtId="0" fontId="25" fillId="4" borderId="9" xfId="0" applyFont="1" applyFill="1" applyBorder="1" applyAlignment="1">
      <alignment horizontal="center" vertical="center" shrinkToFit="1"/>
    </xf>
    <xf numFmtId="0" fontId="6" fillId="0" borderId="12" xfId="0" applyFont="1" applyBorder="1" applyAlignment="1">
      <alignment horizontal="center" vertical="center"/>
    </xf>
    <xf numFmtId="0" fontId="6" fillId="4" borderId="12"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6" fillId="4" borderId="14"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36" fillId="0" borderId="9" xfId="0" applyFont="1" applyBorder="1" applyAlignment="1">
      <alignment horizontal="center" vertical="center" wrapText="1" shrinkToFit="1"/>
    </xf>
    <xf numFmtId="0" fontId="36" fillId="0" borderId="12"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4">
    <cellStyle name="標準" xfId="0" builtinId="0"/>
    <cellStyle name="標準 6" xfId="2"/>
    <cellStyle name="標準 7" xfId="1"/>
    <cellStyle name="標準 8" xfId="3"/>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704850</xdr:colOff>
      <xdr:row>66</xdr:row>
      <xdr:rowOff>161925</xdr:rowOff>
    </xdr:from>
    <xdr:to>
      <xdr:col>7</xdr:col>
      <xdr:colOff>1476374</xdr:colOff>
      <xdr:row>75</xdr:row>
      <xdr:rowOff>104774</xdr:rowOff>
    </xdr:to>
    <xdr:sp macro="" textlink="">
      <xdr:nvSpPr>
        <xdr:cNvPr id="2" name="1 つの角を丸めた四角形 1"/>
        <xdr:cNvSpPr/>
      </xdr:nvSpPr>
      <xdr:spPr>
        <a:xfrm>
          <a:off x="6162675" y="14268450"/>
          <a:ext cx="771524" cy="1485899"/>
        </a:xfrm>
        <a:prstGeom prst="round1Rect">
          <a:avLst>
            <a:gd name="adj" fmla="val 35491"/>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６個以上選択する場合、右のボックスに入力できないものは、下の自由記述欄に記入して下さい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1"/>
  <sheetViews>
    <sheetView tabSelected="1" topLeftCell="B3" zoomScale="110" zoomScaleNormal="110" zoomScaleSheetLayoutView="100" workbookViewId="0">
      <pane ySplit="1" topLeftCell="A262" activePane="bottomLeft" state="frozen"/>
      <selection activeCell="H4" sqref="H4"/>
      <selection pane="bottomLeft" activeCell="P278" sqref="P278"/>
    </sheetView>
  </sheetViews>
  <sheetFormatPr defaultRowHeight="12" x14ac:dyDescent="0.15"/>
  <cols>
    <col min="1" max="1" width="0" style="1" hidden="1" customWidth="1"/>
    <col min="2" max="2" width="3.5" style="1" customWidth="1"/>
    <col min="3" max="4" width="2.625" style="1" customWidth="1"/>
    <col min="5" max="5" width="41" style="1" customWidth="1"/>
    <col min="6" max="6" width="9" style="1"/>
    <col min="7" max="7" width="3.875" style="1" customWidth="1"/>
    <col min="8" max="8" width="19.5" style="1" customWidth="1"/>
    <col min="9" max="9" width="1.375" style="1" customWidth="1"/>
    <col min="10" max="10" width="5.5" style="1" customWidth="1"/>
    <col min="11" max="11" width="6.875" style="1" hidden="1" customWidth="1"/>
    <col min="12" max="12" width="11" style="1" hidden="1" customWidth="1"/>
    <col min="13" max="13" width="9" style="1" hidden="1" customWidth="1"/>
    <col min="14" max="14" width="0" style="1" hidden="1" customWidth="1"/>
    <col min="15" max="16384" width="9" style="1"/>
  </cols>
  <sheetData>
    <row r="1" spans="2:12" hidden="1" x14ac:dyDescent="0.15"/>
    <row r="2" spans="2:12" hidden="1" x14ac:dyDescent="0.15"/>
    <row r="3" spans="2:12" ht="21" customHeight="1" x14ac:dyDescent="0.15">
      <c r="B3" s="89" t="s">
        <v>610</v>
      </c>
      <c r="C3" s="89"/>
      <c r="D3" s="89"/>
      <c r="E3" s="89"/>
      <c r="F3" s="89"/>
      <c r="G3" s="89"/>
      <c r="H3" s="89"/>
      <c r="I3" s="89"/>
      <c r="J3" s="89"/>
    </row>
    <row r="4" spans="2:12" ht="4.5" customHeight="1" x14ac:dyDescent="0.15"/>
    <row r="5" spans="2:12" ht="22.5" customHeight="1" x14ac:dyDescent="0.15">
      <c r="B5" s="17" t="s">
        <v>69</v>
      </c>
      <c r="C5" s="3"/>
      <c r="D5" s="3"/>
      <c r="E5" s="3"/>
      <c r="F5" s="63"/>
      <c r="K5" s="2" t="e">
        <f>MATCH(F5,code!C2:C48,0)</f>
        <v>#N/A</v>
      </c>
      <c r="L5" s="1" t="e">
        <f>VLOOKUP(K5,都道府県コード,2)</f>
        <v>#N/A</v>
      </c>
    </row>
    <row r="6" spans="2:12" ht="22.5" customHeight="1" x14ac:dyDescent="0.15">
      <c r="B6" s="18" t="s">
        <v>72</v>
      </c>
      <c r="C6" s="3"/>
      <c r="D6" s="3"/>
      <c r="E6" s="3"/>
      <c r="F6" s="63"/>
      <c r="K6" s="2" t="str">
        <f>LEFT(F6,1)</f>
        <v/>
      </c>
    </row>
    <row r="7" spans="2:12" ht="20.25" customHeight="1" x14ac:dyDescent="0.15">
      <c r="B7" s="18" t="s">
        <v>73</v>
      </c>
      <c r="C7" s="3"/>
      <c r="D7" s="3"/>
      <c r="E7" s="3"/>
      <c r="F7" s="64"/>
      <c r="H7" s="89"/>
      <c r="I7" s="89"/>
      <c r="J7" s="89"/>
    </row>
    <row r="8" spans="2:12" ht="20.25" customHeight="1" x14ac:dyDescent="0.15">
      <c r="E8" s="90" t="s">
        <v>612</v>
      </c>
      <c r="F8" s="91"/>
      <c r="G8" s="91"/>
      <c r="H8" s="91"/>
      <c r="I8" s="91"/>
      <c r="J8" s="91"/>
    </row>
    <row r="9" spans="2:12" ht="20.25" customHeight="1" x14ac:dyDescent="0.15">
      <c r="B9" s="76" t="s">
        <v>80</v>
      </c>
      <c r="C9" s="77"/>
      <c r="D9" s="77"/>
      <c r="E9" s="78"/>
    </row>
    <row r="10" spans="2:12" ht="6.75" customHeight="1" x14ac:dyDescent="0.15"/>
    <row r="11" spans="2:12" s="5" customFormat="1" ht="27" customHeight="1" x14ac:dyDescent="0.15">
      <c r="B11" s="11" t="s">
        <v>78</v>
      </c>
      <c r="C11" s="88" t="s">
        <v>84</v>
      </c>
      <c r="D11" s="88"/>
      <c r="E11" s="88"/>
      <c r="F11" s="88"/>
      <c r="G11" s="88"/>
      <c r="H11" s="88"/>
    </row>
    <row r="12" spans="2:12" s="5" customFormat="1" ht="26.25" customHeight="1" x14ac:dyDescent="0.15">
      <c r="B12" s="11"/>
      <c r="D12" s="13" t="s">
        <v>97</v>
      </c>
      <c r="E12" s="87" t="s">
        <v>98</v>
      </c>
      <c r="F12" s="87"/>
      <c r="G12" s="87"/>
      <c r="H12" s="87"/>
    </row>
    <row r="13" spans="2:12" s="5" customFormat="1" ht="27" customHeight="1" x14ac:dyDescent="0.15">
      <c r="D13" s="14" t="s">
        <v>99</v>
      </c>
      <c r="E13" s="87" t="s">
        <v>100</v>
      </c>
      <c r="F13" s="87"/>
      <c r="G13" s="87"/>
      <c r="H13" s="87"/>
      <c r="J13" s="65"/>
    </row>
    <row r="14" spans="2:12" s="5" customFormat="1" ht="13.5" customHeight="1" x14ac:dyDescent="0.15">
      <c r="D14" s="14" t="s">
        <v>101</v>
      </c>
      <c r="E14" s="87" t="s">
        <v>102</v>
      </c>
      <c r="F14" s="87"/>
      <c r="G14" s="87"/>
      <c r="H14" s="87"/>
    </row>
    <row r="15" spans="2:12" s="5" customFormat="1" ht="6" customHeight="1" x14ac:dyDescent="0.15">
      <c r="D15" s="14"/>
      <c r="E15" s="12"/>
      <c r="F15" s="12"/>
      <c r="G15" s="12"/>
      <c r="H15" s="12"/>
    </row>
    <row r="16" spans="2:12" s="5" customFormat="1" ht="40.5" customHeight="1" x14ac:dyDescent="0.15">
      <c r="B16" s="11" t="s">
        <v>81</v>
      </c>
      <c r="C16" s="88" t="s">
        <v>596</v>
      </c>
      <c r="D16" s="88"/>
      <c r="E16" s="88"/>
      <c r="F16" s="88"/>
      <c r="G16" s="88"/>
      <c r="H16" s="88"/>
    </row>
    <row r="17" spans="2:12" s="5" customFormat="1" ht="13.5" customHeight="1" x14ac:dyDescent="0.15">
      <c r="B17" s="11"/>
      <c r="C17" s="8" t="s">
        <v>107</v>
      </c>
      <c r="D17" s="84" t="s">
        <v>108</v>
      </c>
      <c r="E17" s="84"/>
      <c r="F17" s="84"/>
      <c r="G17" s="84"/>
      <c r="H17" s="84"/>
    </row>
    <row r="18" spans="2:12" s="5" customFormat="1" ht="13.5" customHeight="1" x14ac:dyDescent="0.15">
      <c r="D18" s="13" t="s">
        <v>79</v>
      </c>
      <c r="E18" s="87" t="s">
        <v>105</v>
      </c>
      <c r="F18" s="87"/>
      <c r="G18" s="87"/>
      <c r="H18" s="87"/>
    </row>
    <row r="19" spans="2:12" s="5" customFormat="1" ht="13.5" customHeight="1" x14ac:dyDescent="0.15">
      <c r="D19" s="14" t="s">
        <v>99</v>
      </c>
      <c r="E19" s="87" t="s">
        <v>104</v>
      </c>
      <c r="F19" s="87"/>
      <c r="G19" s="87"/>
      <c r="H19" s="87"/>
      <c r="J19" s="71"/>
    </row>
    <row r="20" spans="2:12" s="5" customFormat="1" ht="13.5" customHeight="1" x14ac:dyDescent="0.15">
      <c r="D20" s="14" t="s">
        <v>101</v>
      </c>
      <c r="E20" s="87" t="s">
        <v>106</v>
      </c>
      <c r="F20" s="87"/>
      <c r="G20" s="87"/>
      <c r="H20" s="87"/>
      <c r="J20" s="72"/>
    </row>
    <row r="21" spans="2:12" s="5" customFormat="1" ht="6" customHeight="1" x14ac:dyDescent="0.15">
      <c r="D21" s="14"/>
      <c r="E21" s="12"/>
      <c r="F21" s="12"/>
      <c r="G21" s="12"/>
      <c r="H21" s="12"/>
    </row>
    <row r="22" spans="2:12" s="5" customFormat="1" ht="13.5" customHeight="1" x14ac:dyDescent="0.15">
      <c r="C22" s="15" t="s">
        <v>114</v>
      </c>
      <c r="D22" s="84" t="s">
        <v>115</v>
      </c>
      <c r="E22" s="84"/>
      <c r="F22" s="84"/>
      <c r="G22" s="84"/>
      <c r="H22" s="84"/>
    </row>
    <row r="23" spans="2:12" s="16" customFormat="1" ht="13.5" customHeight="1" x14ac:dyDescent="0.15">
      <c r="D23" s="13" t="s">
        <v>79</v>
      </c>
      <c r="E23" s="87" t="s">
        <v>116</v>
      </c>
      <c r="F23" s="87"/>
      <c r="G23" s="87"/>
      <c r="H23" s="87"/>
    </row>
    <row r="24" spans="2:12" s="16" customFormat="1" ht="27" customHeight="1" x14ac:dyDescent="0.15">
      <c r="D24" s="13" t="s">
        <v>99</v>
      </c>
      <c r="E24" s="87" t="s">
        <v>117</v>
      </c>
      <c r="F24" s="87"/>
      <c r="G24" s="87"/>
      <c r="H24" s="87"/>
      <c r="J24" s="65"/>
    </row>
    <row r="25" spans="2:12" s="16" customFormat="1" ht="13.5" customHeight="1" x14ac:dyDescent="0.15">
      <c r="D25" s="13" t="s">
        <v>101</v>
      </c>
      <c r="E25" s="87" t="s">
        <v>106</v>
      </c>
      <c r="F25" s="87"/>
      <c r="G25" s="87"/>
      <c r="H25" s="87"/>
    </row>
    <row r="26" spans="2:12" s="5" customFormat="1" ht="6" customHeight="1" x14ac:dyDescent="0.15">
      <c r="D26" s="14"/>
      <c r="E26" s="12"/>
      <c r="F26" s="12"/>
      <c r="G26" s="12"/>
      <c r="H26" s="12"/>
    </row>
    <row r="27" spans="2:12" s="5" customFormat="1" ht="26.25" customHeight="1" x14ac:dyDescent="0.15">
      <c r="C27" s="15" t="s">
        <v>109</v>
      </c>
      <c r="D27" s="84" t="s">
        <v>540</v>
      </c>
      <c r="E27" s="84"/>
      <c r="F27" s="84"/>
      <c r="G27" s="84"/>
      <c r="H27" s="84"/>
      <c r="J27" s="65"/>
    </row>
    <row r="28" spans="2:12" s="5" customFormat="1" ht="13.5" customHeight="1" x14ac:dyDescent="0.15">
      <c r="D28" s="13" t="s">
        <v>79</v>
      </c>
      <c r="E28" s="87" t="s">
        <v>140</v>
      </c>
      <c r="F28" s="87"/>
      <c r="G28" s="87"/>
      <c r="H28" s="87"/>
      <c r="J28" s="71"/>
      <c r="K28" s="38">
        <f>IF(J28="c",1,0)</f>
        <v>0</v>
      </c>
    </row>
    <row r="29" spans="2:12" s="5" customFormat="1" ht="13.5" customHeight="1" x14ac:dyDescent="0.15">
      <c r="D29" s="14" t="s">
        <v>99</v>
      </c>
      <c r="E29" s="26" t="s">
        <v>551</v>
      </c>
      <c r="F29" s="26"/>
      <c r="G29" s="26"/>
      <c r="H29" s="39" t="str">
        <f>L29</f>
        <v/>
      </c>
      <c r="J29" s="72"/>
      <c r="L29" s="24" t="str">
        <f>IF(J27="","",IF(J27=J28,"同じ記号を選択しています→",""))</f>
        <v/>
      </c>
    </row>
    <row r="30" spans="2:12" s="5" customFormat="1" ht="13.5" customHeight="1" x14ac:dyDescent="0.15">
      <c r="D30" s="14" t="s">
        <v>101</v>
      </c>
      <c r="E30" s="79" t="s">
        <v>613</v>
      </c>
      <c r="F30" s="79"/>
      <c r="G30" s="79"/>
      <c r="H30" s="79"/>
      <c r="I30" s="79"/>
      <c r="J30" s="79"/>
    </row>
    <row r="31" spans="2:12" s="5" customFormat="1" ht="45" customHeight="1" x14ac:dyDescent="0.15">
      <c r="C31" s="15"/>
      <c r="E31" s="73"/>
      <c r="F31" s="74"/>
      <c r="G31" s="74"/>
      <c r="H31" s="74"/>
      <c r="I31" s="74"/>
      <c r="J31" s="75"/>
    </row>
    <row r="32" spans="2:12" s="5" customFormat="1" ht="6" customHeight="1" x14ac:dyDescent="0.15">
      <c r="D32" s="14"/>
      <c r="E32" s="12"/>
      <c r="F32" s="12"/>
      <c r="G32" s="12"/>
      <c r="H32" s="12"/>
    </row>
    <row r="33" spans="3:10" s="5" customFormat="1" ht="27" customHeight="1" x14ac:dyDescent="0.15">
      <c r="C33" s="15" t="s">
        <v>110</v>
      </c>
      <c r="D33" s="84" t="s">
        <v>111</v>
      </c>
      <c r="E33" s="84"/>
      <c r="F33" s="84"/>
      <c r="G33" s="84"/>
      <c r="H33" s="84"/>
    </row>
    <row r="34" spans="3:10" s="5" customFormat="1" x14ac:dyDescent="0.15">
      <c r="D34" s="13" t="s">
        <v>79</v>
      </c>
      <c r="E34" s="87" t="s">
        <v>141</v>
      </c>
      <c r="F34" s="87"/>
      <c r="G34" s="87"/>
      <c r="H34" s="87"/>
    </row>
    <row r="35" spans="3:10" s="5" customFormat="1" ht="27.75" customHeight="1" x14ac:dyDescent="0.15">
      <c r="D35" s="14" t="s">
        <v>99</v>
      </c>
      <c r="E35" s="87" t="s">
        <v>142</v>
      </c>
      <c r="F35" s="87"/>
      <c r="G35" s="87"/>
      <c r="H35" s="87"/>
      <c r="J35" s="65"/>
    </row>
    <row r="36" spans="3:10" s="5" customFormat="1" x14ac:dyDescent="0.15">
      <c r="D36" s="14" t="s">
        <v>101</v>
      </c>
      <c r="E36" s="87" t="s">
        <v>106</v>
      </c>
      <c r="F36" s="87"/>
      <c r="G36" s="87"/>
      <c r="H36" s="87"/>
    </row>
    <row r="37" spans="3:10" s="5" customFormat="1" ht="6" customHeight="1" x14ac:dyDescent="0.15">
      <c r="D37" s="14"/>
      <c r="E37" s="12"/>
      <c r="F37" s="12"/>
      <c r="G37" s="12"/>
      <c r="H37" s="12"/>
    </row>
    <row r="38" spans="3:10" s="5" customFormat="1" ht="40.5" customHeight="1" x14ac:dyDescent="0.15">
      <c r="C38" s="15" t="s">
        <v>112</v>
      </c>
      <c r="D38" s="84" t="s">
        <v>113</v>
      </c>
      <c r="E38" s="84"/>
      <c r="F38" s="84"/>
      <c r="G38" s="84"/>
      <c r="H38" s="84"/>
    </row>
    <row r="39" spans="3:10" s="5" customFormat="1" ht="13.5" customHeight="1" x14ac:dyDescent="0.15">
      <c r="D39" s="13" t="s">
        <v>79</v>
      </c>
      <c r="E39" s="87" t="s">
        <v>143</v>
      </c>
      <c r="F39" s="87"/>
      <c r="G39" s="87"/>
      <c r="H39" s="87"/>
    </row>
    <row r="40" spans="3:10" s="5" customFormat="1" ht="13.5" customHeight="1" x14ac:dyDescent="0.15">
      <c r="D40" s="14" t="s">
        <v>99</v>
      </c>
      <c r="E40" s="87" t="s">
        <v>144</v>
      </c>
      <c r="F40" s="87"/>
      <c r="G40" s="87"/>
      <c r="H40" s="87"/>
    </row>
    <row r="41" spans="3:10" s="5" customFormat="1" ht="13.5" customHeight="1" x14ac:dyDescent="0.15">
      <c r="D41" s="14" t="s">
        <v>101</v>
      </c>
      <c r="E41" s="87" t="s">
        <v>145</v>
      </c>
      <c r="F41" s="87"/>
      <c r="G41" s="87"/>
      <c r="H41" s="87"/>
    </row>
    <row r="42" spans="3:10" s="5" customFormat="1" ht="13.5" customHeight="1" x14ac:dyDescent="0.15">
      <c r="D42" s="14" t="s">
        <v>118</v>
      </c>
      <c r="E42" s="87" t="s">
        <v>146</v>
      </c>
      <c r="F42" s="87"/>
      <c r="G42" s="87"/>
      <c r="H42" s="87"/>
      <c r="J42" s="71"/>
    </row>
    <row r="43" spans="3:10" s="5" customFormat="1" ht="13.5" customHeight="1" x14ac:dyDescent="0.15">
      <c r="D43" s="14" t="s">
        <v>119</v>
      </c>
      <c r="E43" s="87" t="s">
        <v>147</v>
      </c>
      <c r="F43" s="87"/>
      <c r="G43" s="87"/>
      <c r="H43" s="87"/>
      <c r="J43" s="72"/>
    </row>
    <row r="44" spans="3:10" s="5" customFormat="1" ht="6" customHeight="1" x14ac:dyDescent="0.15">
      <c r="D44" s="14"/>
      <c r="E44" s="12"/>
      <c r="F44" s="12"/>
      <c r="G44" s="12"/>
      <c r="H44" s="12"/>
    </row>
    <row r="45" spans="3:10" s="5" customFormat="1" ht="27" customHeight="1" x14ac:dyDescent="0.15">
      <c r="C45" s="15" t="s">
        <v>148</v>
      </c>
      <c r="D45" s="84" t="s">
        <v>149</v>
      </c>
      <c r="E45" s="84"/>
      <c r="F45" s="84"/>
      <c r="G45" s="84"/>
      <c r="H45" s="84"/>
    </row>
    <row r="46" spans="3:10" s="5" customFormat="1" ht="13.5" customHeight="1" x14ac:dyDescent="0.15">
      <c r="D46" s="13" t="s">
        <v>79</v>
      </c>
      <c r="E46" s="87" t="s">
        <v>150</v>
      </c>
      <c r="F46" s="87"/>
      <c r="G46" s="87"/>
      <c r="H46" s="87"/>
    </row>
    <row r="47" spans="3:10" s="5" customFormat="1" ht="13.5" customHeight="1" x14ac:dyDescent="0.15">
      <c r="D47" s="14" t="s">
        <v>99</v>
      </c>
      <c r="E47" s="87" t="s">
        <v>135</v>
      </c>
      <c r="F47" s="87"/>
      <c r="G47" s="87"/>
      <c r="H47" s="87"/>
    </row>
    <row r="48" spans="3:10" s="5" customFormat="1" ht="13.5" customHeight="1" x14ac:dyDescent="0.15">
      <c r="D48" s="14" t="s">
        <v>101</v>
      </c>
      <c r="E48" s="87" t="s">
        <v>151</v>
      </c>
      <c r="F48" s="87"/>
      <c r="G48" s="87"/>
      <c r="H48" s="87"/>
      <c r="J48" s="71"/>
    </row>
    <row r="49" spans="2:10" s="5" customFormat="1" ht="13.5" customHeight="1" x14ac:dyDescent="0.15">
      <c r="D49" s="14" t="s">
        <v>118</v>
      </c>
      <c r="E49" s="87" t="s">
        <v>152</v>
      </c>
      <c r="F49" s="87"/>
      <c r="G49" s="87"/>
      <c r="H49" s="87"/>
      <c r="J49" s="72"/>
    </row>
    <row r="50" spans="2:10" s="5" customFormat="1" ht="6" customHeight="1" x14ac:dyDescent="0.15">
      <c r="D50" s="14"/>
      <c r="E50" s="12"/>
      <c r="F50" s="12"/>
      <c r="G50" s="12"/>
      <c r="H50" s="12"/>
    </row>
    <row r="51" spans="2:10" s="5" customFormat="1" ht="13.5" customHeight="1" x14ac:dyDescent="0.15">
      <c r="C51" s="15" t="s">
        <v>153</v>
      </c>
      <c r="D51" s="5" t="s">
        <v>154</v>
      </c>
    </row>
    <row r="52" spans="2:10" s="5" customFormat="1" ht="45" customHeight="1" x14ac:dyDescent="0.15">
      <c r="C52" s="15"/>
      <c r="E52" s="73"/>
      <c r="F52" s="74"/>
      <c r="G52" s="74"/>
      <c r="H52" s="74"/>
      <c r="I52" s="74"/>
      <c r="J52" s="75"/>
    </row>
    <row r="53" spans="2:10" s="5" customFormat="1" ht="6" customHeight="1" x14ac:dyDescent="0.15">
      <c r="D53" s="14"/>
      <c r="E53" s="12"/>
      <c r="F53" s="12"/>
      <c r="G53" s="12"/>
      <c r="H53" s="12"/>
    </row>
    <row r="54" spans="2:10" s="5" customFormat="1" ht="27" customHeight="1" x14ac:dyDescent="0.15">
      <c r="B54" s="11" t="s">
        <v>86</v>
      </c>
      <c r="C54" s="88" t="s">
        <v>85</v>
      </c>
      <c r="D54" s="88"/>
      <c r="E54" s="88"/>
      <c r="F54" s="88"/>
      <c r="G54" s="88"/>
      <c r="H54" s="88"/>
    </row>
    <row r="55" spans="2:10" s="5" customFormat="1" ht="6" customHeight="1" x14ac:dyDescent="0.15">
      <c r="D55" s="14"/>
      <c r="E55" s="12"/>
      <c r="F55" s="12"/>
      <c r="G55" s="12"/>
      <c r="H55" s="12"/>
    </row>
    <row r="56" spans="2:10" s="5" customFormat="1" ht="40.5" customHeight="1" x14ac:dyDescent="0.15">
      <c r="C56" s="14" t="s">
        <v>228</v>
      </c>
      <c r="D56" s="84" t="s">
        <v>233</v>
      </c>
      <c r="E56" s="84"/>
      <c r="F56" s="84"/>
      <c r="G56" s="84"/>
      <c r="H56" s="84"/>
    </row>
    <row r="57" spans="2:10" s="5" customFormat="1" ht="13.5" customHeight="1" x14ac:dyDescent="0.15">
      <c r="D57" s="13" t="s">
        <v>79</v>
      </c>
      <c r="E57" s="87" t="s">
        <v>137</v>
      </c>
      <c r="F57" s="87"/>
      <c r="G57" s="87"/>
      <c r="H57" s="87"/>
    </row>
    <row r="58" spans="2:10" s="5" customFormat="1" ht="13.5" customHeight="1" x14ac:dyDescent="0.15">
      <c r="D58" s="14" t="s">
        <v>99</v>
      </c>
      <c r="E58" s="87" t="s">
        <v>138</v>
      </c>
      <c r="F58" s="87"/>
      <c r="G58" s="87"/>
      <c r="H58" s="87"/>
      <c r="J58" s="71"/>
    </row>
    <row r="59" spans="2:10" s="5" customFormat="1" ht="13.5" customHeight="1" x14ac:dyDescent="0.15">
      <c r="D59" s="14" t="s">
        <v>101</v>
      </c>
      <c r="E59" s="87" t="s">
        <v>139</v>
      </c>
      <c r="F59" s="87"/>
      <c r="G59" s="87"/>
      <c r="H59" s="87"/>
      <c r="J59" s="72"/>
    </row>
    <row r="60" spans="2:10" s="5" customFormat="1" ht="6" customHeight="1" x14ac:dyDescent="0.15">
      <c r="D60" s="14"/>
      <c r="E60" s="9"/>
    </row>
    <row r="61" spans="2:10" s="5" customFormat="1" ht="27" customHeight="1" x14ac:dyDescent="0.15">
      <c r="C61" s="14" t="s">
        <v>127</v>
      </c>
      <c r="D61" s="84" t="s">
        <v>234</v>
      </c>
      <c r="E61" s="84"/>
      <c r="F61" s="84"/>
      <c r="G61" s="84"/>
      <c r="H61" s="84"/>
    </row>
    <row r="62" spans="2:10" s="5" customFormat="1" ht="13.5" customHeight="1" x14ac:dyDescent="0.15">
      <c r="D62" s="13" t="s">
        <v>79</v>
      </c>
      <c r="E62" s="87" t="s">
        <v>252</v>
      </c>
      <c r="F62" s="87"/>
      <c r="G62" s="87"/>
      <c r="H62" s="87"/>
    </row>
    <row r="63" spans="2:10" s="5" customFormat="1" ht="13.5" customHeight="1" x14ac:dyDescent="0.15">
      <c r="D63" s="14" t="s">
        <v>99</v>
      </c>
      <c r="E63" s="87" t="s">
        <v>253</v>
      </c>
      <c r="F63" s="87"/>
      <c r="G63" s="87"/>
      <c r="H63" s="87"/>
      <c r="J63" s="71"/>
    </row>
    <row r="64" spans="2:10" s="5" customFormat="1" ht="13.5" customHeight="1" x14ac:dyDescent="0.15">
      <c r="D64" s="14" t="s">
        <v>101</v>
      </c>
      <c r="E64" s="87" t="s">
        <v>254</v>
      </c>
      <c r="F64" s="87"/>
      <c r="G64" s="87"/>
      <c r="H64" s="87"/>
      <c r="J64" s="72"/>
    </row>
    <row r="65" spans="3:14" s="5" customFormat="1" ht="6" customHeight="1" x14ac:dyDescent="0.15">
      <c r="D65" s="14"/>
      <c r="E65" s="9"/>
    </row>
    <row r="66" spans="3:14" s="5" customFormat="1" ht="27" customHeight="1" x14ac:dyDescent="0.15">
      <c r="C66" s="14" t="s">
        <v>506</v>
      </c>
      <c r="D66" s="84" t="s">
        <v>554</v>
      </c>
      <c r="E66" s="84"/>
      <c r="F66" s="84"/>
      <c r="G66" s="84"/>
      <c r="H66" s="84"/>
    </row>
    <row r="67" spans="3:14" s="5" customFormat="1" ht="13.5" customHeight="1" x14ac:dyDescent="0.15">
      <c r="D67" s="13" t="s">
        <v>79</v>
      </c>
      <c r="E67" s="87" t="s">
        <v>597</v>
      </c>
      <c r="F67" s="87"/>
      <c r="G67" s="87"/>
      <c r="H67" s="87"/>
    </row>
    <row r="68" spans="3:14" s="5" customFormat="1" ht="13.5" customHeight="1" x14ac:dyDescent="0.15">
      <c r="D68" s="14" t="s">
        <v>99</v>
      </c>
      <c r="E68" s="87" t="s">
        <v>255</v>
      </c>
      <c r="F68" s="87"/>
      <c r="G68" s="87"/>
      <c r="H68" s="87"/>
      <c r="J68" s="71"/>
    </row>
    <row r="69" spans="3:14" s="5" customFormat="1" ht="13.5" customHeight="1" x14ac:dyDescent="0.15">
      <c r="D69" s="14" t="s">
        <v>101</v>
      </c>
      <c r="E69" s="87" t="s">
        <v>256</v>
      </c>
      <c r="F69" s="87"/>
      <c r="G69" s="87"/>
      <c r="H69" s="87"/>
      <c r="J69" s="72"/>
    </row>
    <row r="70" spans="3:14" s="5" customFormat="1" ht="13.5" customHeight="1" x14ac:dyDescent="0.15">
      <c r="D70" s="14" t="s">
        <v>118</v>
      </c>
      <c r="E70" s="87" t="s">
        <v>257</v>
      </c>
      <c r="F70" s="87"/>
      <c r="G70" s="87"/>
      <c r="H70" s="87"/>
      <c r="J70" s="71"/>
    </row>
    <row r="71" spans="3:14" s="5" customFormat="1" ht="13.5" customHeight="1" x14ac:dyDescent="0.15">
      <c r="D71" s="13" t="s">
        <v>119</v>
      </c>
      <c r="E71" s="87" t="s">
        <v>258</v>
      </c>
      <c r="F71" s="87"/>
      <c r="G71" s="87"/>
      <c r="H71" s="87"/>
      <c r="J71" s="72"/>
    </row>
    <row r="72" spans="3:14" s="5" customFormat="1" ht="13.5" customHeight="1" x14ac:dyDescent="0.15">
      <c r="D72" s="14" t="s">
        <v>120</v>
      </c>
      <c r="E72" s="87" t="s">
        <v>367</v>
      </c>
      <c r="F72" s="87"/>
      <c r="G72" s="87"/>
      <c r="H72" s="87"/>
      <c r="J72" s="71"/>
    </row>
    <row r="73" spans="3:14" s="5" customFormat="1" ht="13.5" customHeight="1" x14ac:dyDescent="0.15">
      <c r="D73" s="14" t="s">
        <v>121</v>
      </c>
      <c r="E73" s="87" t="s">
        <v>259</v>
      </c>
      <c r="F73" s="87"/>
      <c r="G73" s="87"/>
      <c r="H73" s="87"/>
      <c r="J73" s="72"/>
    </row>
    <row r="74" spans="3:14" s="5" customFormat="1" ht="13.5" customHeight="1" x14ac:dyDescent="0.15">
      <c r="D74" s="14" t="s">
        <v>122</v>
      </c>
      <c r="E74" s="87" t="s">
        <v>260</v>
      </c>
      <c r="F74" s="87"/>
      <c r="G74" s="87"/>
      <c r="H74" s="87"/>
      <c r="J74" s="71"/>
    </row>
    <row r="75" spans="3:14" s="5" customFormat="1" ht="13.5" customHeight="1" x14ac:dyDescent="0.15">
      <c r="D75" s="13" t="s">
        <v>123</v>
      </c>
      <c r="E75" s="87" t="s">
        <v>261</v>
      </c>
      <c r="F75" s="87"/>
      <c r="G75" s="87"/>
      <c r="H75" s="87"/>
      <c r="J75" s="72"/>
    </row>
    <row r="76" spans="3:14" s="5" customFormat="1" ht="13.5" customHeight="1" x14ac:dyDescent="0.15">
      <c r="D76" s="14" t="s">
        <v>124</v>
      </c>
      <c r="E76" s="87" t="s">
        <v>262</v>
      </c>
      <c r="F76" s="87"/>
      <c r="G76" s="87"/>
      <c r="H76" s="87"/>
      <c r="J76" s="71"/>
    </row>
    <row r="77" spans="3:14" s="5" customFormat="1" ht="13.5" customHeight="1" x14ac:dyDescent="0.15">
      <c r="D77" s="14" t="s">
        <v>125</v>
      </c>
      <c r="E77" s="26" t="s">
        <v>263</v>
      </c>
      <c r="F77" s="26"/>
      <c r="G77" s="26"/>
      <c r="H77" s="28" t="str">
        <f>L77</f>
        <v/>
      </c>
      <c r="J77" s="72"/>
      <c r="K77" s="38">
        <f>IF(J68&amp;J70&amp;J72&amp;J74&amp;J76="",0,1)</f>
        <v>0</v>
      </c>
      <c r="L77" s="24" t="str">
        <f>IF(J74="","",IF(J74=J76,"同じ記号を選択しています→",""))</f>
        <v/>
      </c>
    </row>
    <row r="78" spans="3:14" s="5" customFormat="1" ht="13.5" customHeight="1" x14ac:dyDescent="0.15">
      <c r="D78" s="14" t="s">
        <v>126</v>
      </c>
      <c r="E78" s="87" t="s">
        <v>539</v>
      </c>
      <c r="F78" s="87"/>
      <c r="G78" s="87"/>
      <c r="H78" s="87"/>
    </row>
    <row r="79" spans="3:14" s="5" customFormat="1" ht="45" customHeight="1" x14ac:dyDescent="0.15">
      <c r="C79" s="15"/>
      <c r="E79" s="73"/>
      <c r="F79" s="74"/>
      <c r="G79" s="74"/>
      <c r="H79" s="74"/>
      <c r="I79" s="74"/>
      <c r="J79" s="75"/>
      <c r="K79" s="38">
        <f>COUNTIF(J68:J77,"ｌ")</f>
        <v>0</v>
      </c>
      <c r="L79" s="40">
        <f>IF(ISTEXT(E79)=TRUE,2,3)</f>
        <v>3</v>
      </c>
      <c r="M79" s="5">
        <f>VALUE(L79&amp;K79)</f>
        <v>30</v>
      </c>
      <c r="N79" s="40" t="s">
        <v>546</v>
      </c>
    </row>
    <row r="80" spans="3:14" s="5" customFormat="1" ht="6" customHeight="1" x14ac:dyDescent="0.15">
      <c r="D80" s="14"/>
      <c r="E80" s="9"/>
    </row>
    <row r="81" spans="3:15" s="5" customFormat="1" ht="13.5" customHeight="1" x14ac:dyDescent="0.15">
      <c r="C81" s="14" t="s">
        <v>507</v>
      </c>
      <c r="D81" s="84" t="s">
        <v>235</v>
      </c>
      <c r="E81" s="84"/>
      <c r="F81" s="84"/>
      <c r="G81" s="84"/>
      <c r="H81" s="84"/>
    </row>
    <row r="82" spans="3:15" s="5" customFormat="1" ht="13.5" customHeight="1" x14ac:dyDescent="0.15">
      <c r="D82" s="13" t="s">
        <v>79</v>
      </c>
      <c r="E82" s="87" t="s">
        <v>365</v>
      </c>
      <c r="F82" s="87"/>
      <c r="G82" s="87"/>
      <c r="H82" s="87"/>
    </row>
    <row r="83" spans="3:15" s="5" customFormat="1" ht="13.5" customHeight="1" x14ac:dyDescent="0.15">
      <c r="D83" s="14" t="s">
        <v>99</v>
      </c>
      <c r="E83" s="87" t="s">
        <v>366</v>
      </c>
      <c r="F83" s="87"/>
      <c r="G83" s="87"/>
      <c r="H83" s="87"/>
      <c r="J83" s="71"/>
    </row>
    <row r="84" spans="3:15" s="5" customFormat="1" ht="13.5" customHeight="1" x14ac:dyDescent="0.15">
      <c r="D84" s="14" t="s">
        <v>101</v>
      </c>
      <c r="E84" s="87" t="s">
        <v>264</v>
      </c>
      <c r="F84" s="87"/>
      <c r="G84" s="87"/>
      <c r="H84" s="87"/>
      <c r="J84" s="72"/>
    </row>
    <row r="85" spans="3:15" s="5" customFormat="1" ht="6" customHeight="1" x14ac:dyDescent="0.15">
      <c r="D85" s="14"/>
      <c r="E85" s="9"/>
    </row>
    <row r="86" spans="3:15" s="5" customFormat="1" ht="13.5" customHeight="1" x14ac:dyDescent="0.15">
      <c r="C86" s="14" t="s">
        <v>509</v>
      </c>
      <c r="D86" s="84" t="s">
        <v>236</v>
      </c>
      <c r="E86" s="84"/>
      <c r="F86" s="84"/>
      <c r="G86" s="84"/>
      <c r="H86" s="84"/>
    </row>
    <row r="87" spans="3:15" s="5" customFormat="1" ht="13.5" customHeight="1" x14ac:dyDescent="0.15">
      <c r="D87" s="13" t="s">
        <v>79</v>
      </c>
      <c r="E87" s="87" t="s">
        <v>265</v>
      </c>
      <c r="F87" s="87"/>
      <c r="G87" s="87"/>
      <c r="H87" s="87"/>
    </row>
    <row r="88" spans="3:15" s="5" customFormat="1" ht="13.5" customHeight="1" x14ac:dyDescent="0.15">
      <c r="D88" s="14" t="s">
        <v>99</v>
      </c>
      <c r="E88" s="87" t="s">
        <v>266</v>
      </c>
      <c r="F88" s="87"/>
      <c r="G88" s="87"/>
      <c r="H88" s="87"/>
      <c r="J88" s="71"/>
      <c r="O88" s="21"/>
    </row>
    <row r="89" spans="3:15" s="5" customFormat="1" ht="13.5" customHeight="1" x14ac:dyDescent="0.15">
      <c r="D89" s="14" t="s">
        <v>101</v>
      </c>
      <c r="E89" s="86" t="s">
        <v>267</v>
      </c>
      <c r="F89" s="87"/>
      <c r="G89" s="87"/>
      <c r="H89" s="87"/>
      <c r="J89" s="72"/>
      <c r="O89" s="21"/>
    </row>
    <row r="90" spans="3:15" s="5" customFormat="1" ht="6" customHeight="1" x14ac:dyDescent="0.15">
      <c r="D90" s="14"/>
      <c r="E90" s="9"/>
    </row>
    <row r="91" spans="3:15" s="5" customFormat="1" ht="27" customHeight="1" x14ac:dyDescent="0.15">
      <c r="C91" s="14" t="s">
        <v>508</v>
      </c>
      <c r="D91" s="84" t="s">
        <v>541</v>
      </c>
      <c r="E91" s="84"/>
      <c r="F91" s="84"/>
      <c r="G91" s="84"/>
      <c r="H91" s="84"/>
      <c r="O91" s="21"/>
    </row>
    <row r="92" spans="3:15" s="5" customFormat="1" ht="13.5" customHeight="1" x14ac:dyDescent="0.15">
      <c r="D92" s="13" t="s">
        <v>79</v>
      </c>
      <c r="E92" s="86" t="s">
        <v>276</v>
      </c>
      <c r="F92" s="87"/>
      <c r="G92" s="87"/>
      <c r="H92" s="87"/>
      <c r="O92" s="21"/>
    </row>
    <row r="93" spans="3:15" s="5" customFormat="1" ht="13.5" customHeight="1" x14ac:dyDescent="0.15">
      <c r="C93" s="7"/>
      <c r="D93" s="14" t="s">
        <v>99</v>
      </c>
      <c r="E93" s="86" t="s">
        <v>268</v>
      </c>
      <c r="F93" s="87"/>
      <c r="G93" s="87"/>
      <c r="H93" s="87"/>
      <c r="O93" s="21"/>
    </row>
    <row r="94" spans="3:15" s="5" customFormat="1" ht="13.5" customHeight="1" x14ac:dyDescent="0.15">
      <c r="C94" s="7"/>
      <c r="D94" s="14" t="s">
        <v>101</v>
      </c>
      <c r="E94" s="86" t="s">
        <v>269</v>
      </c>
      <c r="F94" s="87"/>
      <c r="G94" s="87"/>
      <c r="H94" s="87"/>
      <c r="J94" s="62"/>
      <c r="O94" s="21"/>
    </row>
    <row r="95" spans="3:15" s="5" customFormat="1" ht="13.5" customHeight="1" x14ac:dyDescent="0.15">
      <c r="C95" s="7"/>
      <c r="D95" s="14" t="s">
        <v>118</v>
      </c>
      <c r="E95" s="86" t="s">
        <v>270</v>
      </c>
      <c r="F95" s="87"/>
      <c r="G95" s="87"/>
      <c r="H95" s="87"/>
      <c r="J95" s="61"/>
      <c r="O95" s="21"/>
    </row>
    <row r="96" spans="3:15" s="5" customFormat="1" ht="13.5" customHeight="1" x14ac:dyDescent="0.15">
      <c r="C96" s="7"/>
      <c r="D96" s="13" t="s">
        <v>119</v>
      </c>
      <c r="E96" s="86" t="s">
        <v>271</v>
      </c>
      <c r="F96" s="87"/>
      <c r="G96" s="87"/>
      <c r="H96" s="87"/>
      <c r="J96" s="71"/>
      <c r="O96" s="21"/>
    </row>
    <row r="97" spans="3:15" s="5" customFormat="1" ht="13.5" customHeight="1" x14ac:dyDescent="0.15">
      <c r="D97" s="14" t="s">
        <v>120</v>
      </c>
      <c r="E97" s="86" t="s">
        <v>277</v>
      </c>
      <c r="F97" s="87"/>
      <c r="G97" s="87"/>
      <c r="H97" s="87"/>
      <c r="J97" s="72"/>
      <c r="O97" s="21"/>
    </row>
    <row r="98" spans="3:15" s="5" customFormat="1" ht="13.5" customHeight="1" x14ac:dyDescent="0.15">
      <c r="D98" s="14" t="s">
        <v>121</v>
      </c>
      <c r="E98" s="27" t="s">
        <v>272</v>
      </c>
      <c r="F98" s="80" t="str">
        <f>L98</f>
        <v/>
      </c>
      <c r="G98" s="80"/>
      <c r="H98" s="80"/>
      <c r="J98" s="61"/>
      <c r="K98" s="38"/>
      <c r="L98" s="24" t="str">
        <f>IF(J94="","",IF(J94=J96,"同じ記号を選択しています→",""))</f>
        <v/>
      </c>
      <c r="O98" s="21"/>
    </row>
    <row r="99" spans="3:15" s="5" customFormat="1" ht="13.5" customHeight="1" x14ac:dyDescent="0.15">
      <c r="D99" s="14" t="s">
        <v>122</v>
      </c>
      <c r="E99" s="86" t="s">
        <v>599</v>
      </c>
      <c r="F99" s="86"/>
      <c r="G99" s="86"/>
      <c r="H99" s="86"/>
      <c r="J99" s="71"/>
      <c r="K99" s="38"/>
      <c r="L99" s="24"/>
      <c r="O99" s="21"/>
    </row>
    <row r="100" spans="3:15" s="5" customFormat="1" ht="13.5" customHeight="1" x14ac:dyDescent="0.15">
      <c r="D100" s="14" t="s">
        <v>123</v>
      </c>
      <c r="E100" s="27" t="s">
        <v>600</v>
      </c>
      <c r="F100" s="80" t="str">
        <f>L100</f>
        <v/>
      </c>
      <c r="G100" s="80"/>
      <c r="H100" s="80"/>
      <c r="J100" s="72"/>
      <c r="K100" s="38">
        <f>IF(J96&amp;J99="",0,1)</f>
        <v>0</v>
      </c>
      <c r="L100" s="24" t="str">
        <f>IF(J96="","",IF(J96=J99,"同じ記号を選択しています→",""))</f>
        <v/>
      </c>
      <c r="O100" s="21"/>
    </row>
    <row r="101" spans="3:15" s="5" customFormat="1" ht="6" customHeight="1" x14ac:dyDescent="0.15">
      <c r="D101" s="14"/>
      <c r="E101" s="9"/>
    </row>
    <row r="102" spans="3:15" s="5" customFormat="1" ht="13.5" customHeight="1" x14ac:dyDescent="0.15">
      <c r="C102" s="14" t="s">
        <v>510</v>
      </c>
      <c r="D102" s="84" t="s">
        <v>237</v>
      </c>
      <c r="E102" s="84"/>
      <c r="F102" s="84"/>
      <c r="G102" s="84"/>
      <c r="H102" s="84"/>
      <c r="O102" s="21"/>
    </row>
    <row r="103" spans="3:15" s="5" customFormat="1" ht="13.5" customHeight="1" x14ac:dyDescent="0.15">
      <c r="D103" s="13" t="s">
        <v>79</v>
      </c>
      <c r="E103" s="86" t="s">
        <v>273</v>
      </c>
      <c r="F103" s="87"/>
      <c r="G103" s="87"/>
      <c r="H103" s="87"/>
      <c r="O103" s="23"/>
    </row>
    <row r="104" spans="3:15" s="5" customFormat="1" ht="13.5" customHeight="1" x14ac:dyDescent="0.15">
      <c r="D104" s="14" t="s">
        <v>99</v>
      </c>
      <c r="E104" s="86" t="s">
        <v>274</v>
      </c>
      <c r="F104" s="87"/>
      <c r="G104" s="87"/>
      <c r="H104" s="87"/>
      <c r="J104" s="71"/>
      <c r="O104" s="19"/>
    </row>
    <row r="105" spans="3:15" s="5" customFormat="1" ht="13.5" customHeight="1" x14ac:dyDescent="0.15">
      <c r="D105" s="14" t="s">
        <v>101</v>
      </c>
      <c r="E105" s="86" t="s">
        <v>275</v>
      </c>
      <c r="F105" s="87"/>
      <c r="G105" s="87"/>
      <c r="H105" s="87"/>
      <c r="J105" s="72"/>
      <c r="O105" s="19"/>
    </row>
    <row r="106" spans="3:15" s="5" customFormat="1" ht="6" customHeight="1" x14ac:dyDescent="0.15">
      <c r="D106" s="14"/>
      <c r="E106" s="9"/>
    </row>
    <row r="107" spans="3:15" s="5" customFormat="1" ht="13.5" customHeight="1" x14ac:dyDescent="0.15">
      <c r="C107" s="14" t="s">
        <v>511</v>
      </c>
      <c r="D107" s="84" t="s">
        <v>238</v>
      </c>
      <c r="E107" s="84"/>
      <c r="F107" s="84"/>
      <c r="G107" s="84"/>
      <c r="H107" s="84"/>
      <c r="O107" s="19"/>
    </row>
    <row r="108" spans="3:15" s="5" customFormat="1" ht="27" customHeight="1" x14ac:dyDescent="0.15">
      <c r="D108" s="13" t="s">
        <v>79</v>
      </c>
      <c r="E108" s="86" t="s">
        <v>132</v>
      </c>
      <c r="F108" s="87"/>
      <c r="G108" s="87"/>
      <c r="H108" s="87"/>
      <c r="O108" s="19"/>
    </row>
    <row r="109" spans="3:15" s="5" customFormat="1" ht="27" customHeight="1" x14ac:dyDescent="0.15">
      <c r="D109" s="14" t="s">
        <v>99</v>
      </c>
      <c r="E109" s="86" t="s">
        <v>133</v>
      </c>
      <c r="F109" s="87"/>
      <c r="G109" s="87"/>
      <c r="H109" s="87"/>
      <c r="J109" s="66"/>
      <c r="O109" s="19"/>
    </row>
    <row r="110" spans="3:15" s="5" customFormat="1" ht="13.5" customHeight="1" x14ac:dyDescent="0.15">
      <c r="D110" s="14" t="s">
        <v>101</v>
      </c>
      <c r="E110" s="86" t="s">
        <v>106</v>
      </c>
      <c r="F110" s="87"/>
      <c r="G110" s="87"/>
      <c r="H110" s="87"/>
      <c r="J110" s="29"/>
      <c r="O110" s="21"/>
    </row>
    <row r="111" spans="3:15" s="5" customFormat="1" ht="6" customHeight="1" x14ac:dyDescent="0.15">
      <c r="D111" s="14"/>
      <c r="E111" s="9"/>
    </row>
    <row r="112" spans="3:15" s="5" customFormat="1" ht="13.5" customHeight="1" x14ac:dyDescent="0.15">
      <c r="C112" s="14" t="s">
        <v>512</v>
      </c>
      <c r="D112" s="84" t="s">
        <v>542</v>
      </c>
      <c r="E112" s="84"/>
      <c r="F112" s="84"/>
      <c r="G112" s="84"/>
      <c r="H112" s="84"/>
      <c r="O112" s="19"/>
    </row>
    <row r="113" spans="3:15" s="5" customFormat="1" ht="13.5" customHeight="1" x14ac:dyDescent="0.15">
      <c r="D113" s="13" t="s">
        <v>79</v>
      </c>
      <c r="E113" s="30" t="s">
        <v>163</v>
      </c>
      <c r="O113" s="21"/>
    </row>
    <row r="114" spans="3:15" s="5" customFormat="1" ht="13.5" customHeight="1" x14ac:dyDescent="0.15">
      <c r="C114" s="7"/>
      <c r="D114" s="14" t="s">
        <v>99</v>
      </c>
      <c r="E114" s="30" t="s">
        <v>164</v>
      </c>
      <c r="O114" s="21"/>
    </row>
    <row r="115" spans="3:15" s="5" customFormat="1" ht="13.5" customHeight="1" x14ac:dyDescent="0.15">
      <c r="C115" s="7"/>
      <c r="D115" s="14" t="s">
        <v>101</v>
      </c>
      <c r="E115" s="30" t="s">
        <v>165</v>
      </c>
      <c r="O115" s="22"/>
    </row>
    <row r="116" spans="3:15" s="5" customFormat="1" ht="13.5" customHeight="1" x14ac:dyDescent="0.15">
      <c r="C116" s="7"/>
      <c r="D116" s="14" t="s">
        <v>118</v>
      </c>
      <c r="E116" s="30" t="s">
        <v>166</v>
      </c>
    </row>
    <row r="117" spans="3:15" s="5" customFormat="1" ht="13.5" customHeight="1" x14ac:dyDescent="0.15">
      <c r="D117" s="13" t="s">
        <v>119</v>
      </c>
      <c r="E117" s="30" t="s">
        <v>368</v>
      </c>
    </row>
    <row r="118" spans="3:15" s="5" customFormat="1" ht="13.5" customHeight="1" x14ac:dyDescent="0.15">
      <c r="C118" s="7"/>
      <c r="D118" s="14" t="s">
        <v>120</v>
      </c>
      <c r="E118" s="30" t="s">
        <v>167</v>
      </c>
    </row>
    <row r="119" spans="3:15" s="5" customFormat="1" ht="13.5" customHeight="1" x14ac:dyDescent="0.15">
      <c r="C119" s="7"/>
      <c r="D119" s="14" t="s">
        <v>121</v>
      </c>
      <c r="E119" s="30" t="s">
        <v>168</v>
      </c>
      <c r="J119" s="71"/>
    </row>
    <row r="120" spans="3:15" s="5" customFormat="1" ht="13.5" customHeight="1" x14ac:dyDescent="0.15">
      <c r="C120" s="7"/>
      <c r="D120" s="14" t="s">
        <v>122</v>
      </c>
      <c r="E120" s="30" t="s">
        <v>169</v>
      </c>
      <c r="J120" s="72"/>
    </row>
    <row r="121" spans="3:15" s="5" customFormat="1" ht="6" customHeight="1" x14ac:dyDescent="0.15">
      <c r="D121" s="14"/>
      <c r="E121" s="9"/>
    </row>
    <row r="122" spans="3:15" s="5" customFormat="1" ht="13.5" customHeight="1" x14ac:dyDescent="0.15">
      <c r="C122" s="14" t="s">
        <v>240</v>
      </c>
      <c r="D122" s="84" t="s">
        <v>239</v>
      </c>
      <c r="E122" s="84"/>
      <c r="F122" s="84"/>
      <c r="G122" s="84"/>
      <c r="H122" s="84"/>
    </row>
    <row r="123" spans="3:15" s="5" customFormat="1" ht="13.5" customHeight="1" x14ac:dyDescent="0.15">
      <c r="D123" s="13" t="s">
        <v>79</v>
      </c>
      <c r="E123" s="86" t="s">
        <v>278</v>
      </c>
      <c r="F123" s="87"/>
      <c r="G123" s="87"/>
      <c r="H123" s="87"/>
    </row>
    <row r="124" spans="3:15" s="5" customFormat="1" ht="13.5" customHeight="1" x14ac:dyDescent="0.15">
      <c r="D124" s="14" t="s">
        <v>99</v>
      </c>
      <c r="E124" s="86" t="s">
        <v>279</v>
      </c>
      <c r="F124" s="87"/>
      <c r="G124" s="87"/>
      <c r="H124" s="87"/>
    </row>
    <row r="125" spans="3:15" s="5" customFormat="1" ht="13.5" customHeight="1" x14ac:dyDescent="0.15">
      <c r="D125" s="14" t="s">
        <v>101</v>
      </c>
      <c r="E125" s="86" t="s">
        <v>280</v>
      </c>
      <c r="F125" s="87"/>
      <c r="G125" s="87"/>
      <c r="H125" s="87"/>
    </row>
    <row r="126" spans="3:15" s="5" customFormat="1" ht="13.5" customHeight="1" x14ac:dyDescent="0.15">
      <c r="D126" s="14" t="s">
        <v>118</v>
      </c>
      <c r="E126" s="86" t="s">
        <v>281</v>
      </c>
      <c r="F126" s="87"/>
      <c r="G126" s="87"/>
      <c r="H126" s="87"/>
      <c r="J126" s="71"/>
    </row>
    <row r="127" spans="3:15" s="5" customFormat="1" ht="13.5" customHeight="1" x14ac:dyDescent="0.15">
      <c r="D127" s="13" t="s">
        <v>119</v>
      </c>
      <c r="E127" s="86" t="s">
        <v>282</v>
      </c>
      <c r="F127" s="87"/>
      <c r="G127" s="87"/>
      <c r="H127" s="87"/>
      <c r="J127" s="72"/>
    </row>
    <row r="128" spans="3:15" s="5" customFormat="1" ht="6" customHeight="1" x14ac:dyDescent="0.15">
      <c r="D128" s="14"/>
      <c r="E128" s="9"/>
    </row>
    <row r="129" spans="3:15" s="5" customFormat="1" ht="27" customHeight="1" x14ac:dyDescent="0.15">
      <c r="C129" s="25" t="s">
        <v>241</v>
      </c>
      <c r="D129" s="84" t="s">
        <v>242</v>
      </c>
      <c r="E129" s="84"/>
      <c r="F129" s="84"/>
      <c r="G129" s="84"/>
      <c r="H129" s="84"/>
      <c r="O129" s="19"/>
    </row>
    <row r="130" spans="3:15" s="5" customFormat="1" ht="13.5" customHeight="1" x14ac:dyDescent="0.15">
      <c r="D130" s="13" t="s">
        <v>79</v>
      </c>
      <c r="E130" s="86" t="s">
        <v>283</v>
      </c>
      <c r="F130" s="87"/>
      <c r="G130" s="87"/>
      <c r="H130" s="87"/>
      <c r="O130" s="19"/>
    </row>
    <row r="131" spans="3:15" s="5" customFormat="1" ht="13.5" customHeight="1" x14ac:dyDescent="0.15">
      <c r="D131" s="14" t="s">
        <v>99</v>
      </c>
      <c r="E131" s="86" t="s">
        <v>284</v>
      </c>
      <c r="F131" s="87"/>
      <c r="G131" s="87"/>
      <c r="H131" s="87"/>
      <c r="O131" s="19"/>
    </row>
    <row r="132" spans="3:15" s="5" customFormat="1" ht="13.5" customHeight="1" x14ac:dyDescent="0.15">
      <c r="D132" s="14" t="s">
        <v>101</v>
      </c>
      <c r="E132" s="86" t="s">
        <v>285</v>
      </c>
      <c r="F132" s="87"/>
      <c r="G132" s="87"/>
      <c r="H132" s="87"/>
      <c r="J132" s="71"/>
      <c r="O132" s="19"/>
    </row>
    <row r="133" spans="3:15" s="5" customFormat="1" ht="13.5" customHeight="1" x14ac:dyDescent="0.15">
      <c r="D133" s="14" t="s">
        <v>118</v>
      </c>
      <c r="E133" s="86" t="s">
        <v>286</v>
      </c>
      <c r="F133" s="87"/>
      <c r="G133" s="87"/>
      <c r="H133" s="87"/>
      <c r="J133" s="72"/>
      <c r="O133" s="21"/>
    </row>
    <row r="134" spans="3:15" s="5" customFormat="1" ht="6" customHeight="1" x14ac:dyDescent="0.15">
      <c r="D134" s="14"/>
      <c r="E134" s="9"/>
    </row>
    <row r="135" spans="3:15" s="5" customFormat="1" ht="27" customHeight="1" x14ac:dyDescent="0.15">
      <c r="C135" s="15" t="s">
        <v>244</v>
      </c>
      <c r="D135" s="84" t="s">
        <v>243</v>
      </c>
      <c r="E135" s="84"/>
      <c r="F135" s="84"/>
      <c r="G135" s="84"/>
      <c r="H135" s="84"/>
      <c r="O135" s="21"/>
    </row>
    <row r="136" spans="3:15" s="5" customFormat="1" ht="13.5" customHeight="1" x14ac:dyDescent="0.15">
      <c r="D136" s="13" t="s">
        <v>79</v>
      </c>
      <c r="E136" s="86" t="s">
        <v>287</v>
      </c>
      <c r="F136" s="87"/>
      <c r="G136" s="87"/>
      <c r="H136" s="87"/>
      <c r="O136" s="21"/>
    </row>
    <row r="137" spans="3:15" s="5" customFormat="1" ht="13.5" customHeight="1" x14ac:dyDescent="0.15">
      <c r="D137" s="14" t="s">
        <v>99</v>
      </c>
      <c r="E137" s="86" t="s">
        <v>288</v>
      </c>
      <c r="F137" s="87"/>
      <c r="G137" s="87"/>
      <c r="H137" s="87"/>
      <c r="O137" s="21"/>
    </row>
    <row r="138" spans="3:15" s="5" customFormat="1" ht="13.5" customHeight="1" x14ac:dyDescent="0.15">
      <c r="D138" s="14" t="s">
        <v>101</v>
      </c>
      <c r="E138" s="86" t="s">
        <v>289</v>
      </c>
      <c r="F138" s="87"/>
      <c r="G138" s="87"/>
      <c r="H138" s="87"/>
      <c r="J138" s="71"/>
      <c r="O138" s="19"/>
    </row>
    <row r="139" spans="3:15" s="5" customFormat="1" ht="13.5" customHeight="1" x14ac:dyDescent="0.15">
      <c r="D139" s="14" t="s">
        <v>118</v>
      </c>
      <c r="E139" s="86" t="s">
        <v>290</v>
      </c>
      <c r="F139" s="87"/>
      <c r="G139" s="87"/>
      <c r="H139" s="87"/>
      <c r="J139" s="72"/>
      <c r="O139" s="21"/>
    </row>
    <row r="140" spans="3:15" s="5" customFormat="1" ht="6" customHeight="1" x14ac:dyDescent="0.15">
      <c r="D140" s="14"/>
      <c r="E140" s="9"/>
    </row>
    <row r="141" spans="3:15" s="5" customFormat="1" ht="27" customHeight="1" x14ac:dyDescent="0.15">
      <c r="C141" s="14" t="s">
        <v>245</v>
      </c>
      <c r="D141" s="84" t="s">
        <v>246</v>
      </c>
      <c r="E141" s="84"/>
      <c r="F141" s="84"/>
      <c r="G141" s="84"/>
      <c r="H141" s="84"/>
      <c r="O141" s="21"/>
    </row>
    <row r="142" spans="3:15" s="5" customFormat="1" ht="13.5" customHeight="1" x14ac:dyDescent="0.15">
      <c r="D142" s="13" t="s">
        <v>79</v>
      </c>
      <c r="E142" s="86" t="s">
        <v>291</v>
      </c>
      <c r="F142" s="87"/>
      <c r="G142" s="87"/>
      <c r="H142" s="87"/>
      <c r="O142" s="21"/>
    </row>
    <row r="143" spans="3:15" s="5" customFormat="1" ht="13.5" customHeight="1" x14ac:dyDescent="0.15">
      <c r="D143" s="14" t="s">
        <v>99</v>
      </c>
      <c r="E143" s="86" t="s">
        <v>292</v>
      </c>
      <c r="F143" s="87"/>
      <c r="G143" s="87"/>
      <c r="H143" s="87"/>
      <c r="O143" s="21"/>
    </row>
    <row r="144" spans="3:15" s="5" customFormat="1" ht="13.5" customHeight="1" x14ac:dyDescent="0.15">
      <c r="D144" s="14" t="s">
        <v>101</v>
      </c>
      <c r="E144" s="86" t="s">
        <v>293</v>
      </c>
      <c r="F144" s="87"/>
      <c r="G144" s="87"/>
      <c r="H144" s="87"/>
      <c r="J144" s="71"/>
      <c r="O144" s="19"/>
    </row>
    <row r="145" spans="3:15" s="5" customFormat="1" ht="13.5" customHeight="1" x14ac:dyDescent="0.15">
      <c r="D145" s="14" t="s">
        <v>118</v>
      </c>
      <c r="E145" s="86" t="s">
        <v>286</v>
      </c>
      <c r="F145" s="87"/>
      <c r="G145" s="87"/>
      <c r="H145" s="87"/>
      <c r="J145" s="72"/>
      <c r="O145" s="19"/>
    </row>
    <row r="146" spans="3:15" s="5" customFormat="1" ht="6" customHeight="1" x14ac:dyDescent="0.15">
      <c r="D146" s="14"/>
      <c r="E146" s="9"/>
    </row>
    <row r="147" spans="3:15" s="5" customFormat="1" ht="13.5" customHeight="1" x14ac:dyDescent="0.15">
      <c r="C147" s="14" t="s">
        <v>247</v>
      </c>
      <c r="D147" s="84" t="s">
        <v>248</v>
      </c>
      <c r="E147" s="84"/>
      <c r="F147" s="84"/>
      <c r="G147" s="84"/>
      <c r="H147" s="84"/>
      <c r="O147" s="19"/>
    </row>
    <row r="148" spans="3:15" s="5" customFormat="1" ht="13.5" customHeight="1" x14ac:dyDescent="0.15">
      <c r="D148" s="13" t="s">
        <v>79</v>
      </c>
      <c r="E148" s="86" t="s">
        <v>294</v>
      </c>
      <c r="F148" s="87"/>
      <c r="G148" s="87"/>
      <c r="H148" s="87"/>
      <c r="O148" s="21"/>
    </row>
    <row r="149" spans="3:15" s="5" customFormat="1" ht="13.5" customHeight="1" x14ac:dyDescent="0.15">
      <c r="D149" s="14" t="s">
        <v>99</v>
      </c>
      <c r="E149" s="86" t="s">
        <v>295</v>
      </c>
      <c r="F149" s="87"/>
      <c r="G149" s="87"/>
      <c r="H149" s="87"/>
      <c r="J149" s="71"/>
      <c r="O149" s="19"/>
    </row>
    <row r="150" spans="3:15" s="5" customFormat="1" ht="13.5" customHeight="1" x14ac:dyDescent="0.15">
      <c r="D150" s="14" t="s">
        <v>101</v>
      </c>
      <c r="E150" s="86" t="s">
        <v>275</v>
      </c>
      <c r="F150" s="87"/>
      <c r="G150" s="87"/>
      <c r="H150" s="87"/>
      <c r="J150" s="72"/>
      <c r="O150" s="20"/>
    </row>
    <row r="151" spans="3:15" s="5" customFormat="1" ht="6" customHeight="1" x14ac:dyDescent="0.15">
      <c r="D151" s="14"/>
      <c r="E151" s="9"/>
    </row>
    <row r="152" spans="3:15" s="5" customFormat="1" ht="27" customHeight="1" x14ac:dyDescent="0.15">
      <c r="C152" s="14" t="s">
        <v>231</v>
      </c>
      <c r="D152" s="84" t="s">
        <v>249</v>
      </c>
      <c r="E152" s="84"/>
      <c r="F152" s="84"/>
      <c r="G152" s="84"/>
      <c r="H152" s="84"/>
    </row>
    <row r="153" spans="3:15" s="5" customFormat="1" ht="27" customHeight="1" x14ac:dyDescent="0.15">
      <c r="D153" s="13" t="s">
        <v>79</v>
      </c>
      <c r="E153" s="86" t="s">
        <v>296</v>
      </c>
      <c r="F153" s="87"/>
      <c r="G153" s="87"/>
      <c r="H153" s="87"/>
    </row>
    <row r="154" spans="3:15" s="5" customFormat="1" ht="13.5" customHeight="1" x14ac:dyDescent="0.15">
      <c r="D154" s="14" t="s">
        <v>99</v>
      </c>
      <c r="E154" s="86" t="s">
        <v>604</v>
      </c>
      <c r="F154" s="87"/>
      <c r="G154" s="87"/>
      <c r="H154" s="87"/>
      <c r="J154" s="71"/>
    </row>
    <row r="155" spans="3:15" s="5" customFormat="1" ht="13.5" customHeight="1" x14ac:dyDescent="0.15">
      <c r="D155" s="14" t="s">
        <v>101</v>
      </c>
      <c r="E155" s="86" t="s">
        <v>275</v>
      </c>
      <c r="F155" s="87"/>
      <c r="G155" s="87"/>
      <c r="H155" s="87"/>
      <c r="J155" s="72"/>
    </row>
    <row r="156" spans="3:15" s="5" customFormat="1" ht="6" customHeight="1" x14ac:dyDescent="0.15">
      <c r="D156" s="14"/>
      <c r="E156" s="9"/>
    </row>
    <row r="157" spans="3:15" s="5" customFormat="1" ht="40.5" customHeight="1" x14ac:dyDescent="0.15">
      <c r="C157" s="14" t="s">
        <v>250</v>
      </c>
      <c r="D157" s="84" t="s">
        <v>310</v>
      </c>
      <c r="E157" s="84"/>
      <c r="F157" s="84"/>
      <c r="G157" s="84"/>
      <c r="H157" s="84"/>
    </row>
    <row r="158" spans="3:15" s="5" customFormat="1" ht="27" customHeight="1" x14ac:dyDescent="0.15">
      <c r="D158" s="13" t="s">
        <v>79</v>
      </c>
      <c r="E158" s="86" t="s">
        <v>297</v>
      </c>
      <c r="F158" s="87"/>
      <c r="G158" s="87"/>
      <c r="H158" s="87"/>
    </row>
    <row r="159" spans="3:15" s="5" customFormat="1" ht="27" customHeight="1" x14ac:dyDescent="0.15">
      <c r="D159" s="14" t="s">
        <v>99</v>
      </c>
      <c r="E159" s="86" t="s">
        <v>298</v>
      </c>
      <c r="F159" s="87"/>
      <c r="G159" s="87"/>
      <c r="H159" s="87"/>
    </row>
    <row r="160" spans="3:15" s="5" customFormat="1" ht="27" customHeight="1" x14ac:dyDescent="0.15">
      <c r="D160" s="14" t="s">
        <v>101</v>
      </c>
      <c r="E160" s="86" t="s">
        <v>299</v>
      </c>
      <c r="F160" s="87"/>
      <c r="G160" s="87"/>
      <c r="H160" s="87"/>
      <c r="J160" s="65"/>
    </row>
    <row r="161" spans="2:11" s="5" customFormat="1" ht="13.5" customHeight="1" x14ac:dyDescent="0.15">
      <c r="D161" s="14" t="s">
        <v>118</v>
      </c>
      <c r="E161" s="86" t="s">
        <v>286</v>
      </c>
      <c r="F161" s="87"/>
      <c r="G161" s="87"/>
      <c r="H161" s="87"/>
    </row>
    <row r="162" spans="2:11" s="5" customFormat="1" ht="6" customHeight="1" x14ac:dyDescent="0.15">
      <c r="D162" s="14"/>
      <c r="E162" s="9"/>
    </row>
    <row r="163" spans="2:11" s="5" customFormat="1" ht="27" customHeight="1" x14ac:dyDescent="0.15">
      <c r="C163" s="14" t="s">
        <v>251</v>
      </c>
      <c r="D163" s="84" t="s">
        <v>311</v>
      </c>
      <c r="E163" s="84"/>
      <c r="F163" s="84"/>
      <c r="G163" s="84"/>
      <c r="H163" s="84"/>
    </row>
    <row r="164" spans="2:11" s="5" customFormat="1" ht="13.5" customHeight="1" x14ac:dyDescent="0.15">
      <c r="D164" s="13" t="s">
        <v>79</v>
      </c>
      <c r="E164" s="86" t="s">
        <v>300</v>
      </c>
      <c r="F164" s="87"/>
      <c r="G164" s="87"/>
      <c r="H164" s="87"/>
    </row>
    <row r="165" spans="2:11" s="5" customFormat="1" ht="13.5" customHeight="1" x14ac:dyDescent="0.15">
      <c r="D165" s="14" t="s">
        <v>99</v>
      </c>
      <c r="E165" s="86" t="s">
        <v>301</v>
      </c>
      <c r="F165" s="87"/>
      <c r="G165" s="87"/>
      <c r="H165" s="87"/>
    </row>
    <row r="166" spans="2:11" s="5" customFormat="1" ht="13.5" customHeight="1" x14ac:dyDescent="0.15">
      <c r="D166" s="14" t="s">
        <v>101</v>
      </c>
      <c r="E166" s="86" t="s">
        <v>302</v>
      </c>
      <c r="F166" s="87"/>
      <c r="G166" s="87"/>
      <c r="H166" s="87"/>
      <c r="J166" s="71"/>
    </row>
    <row r="167" spans="2:11" s="5" customFormat="1" ht="13.5" customHeight="1" x14ac:dyDescent="0.15">
      <c r="D167" s="14" t="s">
        <v>118</v>
      </c>
      <c r="E167" s="86" t="s">
        <v>290</v>
      </c>
      <c r="F167" s="87"/>
      <c r="G167" s="87"/>
      <c r="H167" s="87"/>
      <c r="J167" s="72"/>
    </row>
    <row r="168" spans="2:11" s="5" customFormat="1" ht="6" customHeight="1" x14ac:dyDescent="0.15">
      <c r="D168" s="14"/>
      <c r="E168" s="9"/>
    </row>
    <row r="169" spans="2:11" s="5" customFormat="1" ht="27" customHeight="1" x14ac:dyDescent="0.15">
      <c r="C169" s="14" t="s">
        <v>232</v>
      </c>
      <c r="D169" s="84" t="s">
        <v>312</v>
      </c>
      <c r="E169" s="84"/>
      <c r="F169" s="84"/>
      <c r="G169" s="84"/>
      <c r="H169" s="84"/>
    </row>
    <row r="170" spans="2:11" s="5" customFormat="1" ht="45" customHeight="1" x14ac:dyDescent="0.15">
      <c r="C170" s="15"/>
      <c r="E170" s="73"/>
      <c r="F170" s="74"/>
      <c r="G170" s="74"/>
      <c r="H170" s="74"/>
      <c r="I170" s="74"/>
      <c r="J170" s="75"/>
      <c r="K170" s="38">
        <f>COUNTIF(J159:J168,"ｌ")</f>
        <v>0</v>
      </c>
    </row>
    <row r="171" spans="2:11" s="5" customFormat="1" ht="6" customHeight="1" x14ac:dyDescent="0.15">
      <c r="D171" s="14"/>
      <c r="E171" s="9"/>
    </row>
    <row r="172" spans="2:11" s="5" customFormat="1" ht="13.5" customHeight="1" x14ac:dyDescent="0.15">
      <c r="B172" s="11" t="s">
        <v>88</v>
      </c>
      <c r="C172" s="88" t="s">
        <v>87</v>
      </c>
      <c r="D172" s="88"/>
      <c r="E172" s="88"/>
      <c r="F172" s="88"/>
      <c r="G172" s="88"/>
      <c r="H172" s="88"/>
    </row>
    <row r="173" spans="2:11" s="5" customFormat="1" ht="6" customHeight="1" x14ac:dyDescent="0.15">
      <c r="D173" s="14"/>
      <c r="E173" s="9"/>
    </row>
    <row r="174" spans="2:11" s="5" customFormat="1" ht="13.5" customHeight="1" x14ac:dyDescent="0.15">
      <c r="C174" s="14" t="s">
        <v>513</v>
      </c>
      <c r="D174" s="84" t="s">
        <v>313</v>
      </c>
      <c r="E174" s="84"/>
      <c r="F174" s="84"/>
      <c r="G174" s="84"/>
      <c r="H174" s="84"/>
    </row>
    <row r="175" spans="2:11" s="5" customFormat="1" ht="13.5" customHeight="1" x14ac:dyDescent="0.15">
      <c r="D175" s="13" t="s">
        <v>79</v>
      </c>
      <c r="E175" s="86" t="s">
        <v>303</v>
      </c>
      <c r="F175" s="87"/>
      <c r="G175" s="87"/>
      <c r="H175" s="87"/>
    </row>
    <row r="176" spans="2:11" s="5" customFormat="1" ht="13.5" customHeight="1" x14ac:dyDescent="0.15">
      <c r="D176" s="14" t="s">
        <v>99</v>
      </c>
      <c r="E176" s="86" t="s">
        <v>304</v>
      </c>
      <c r="F176" s="87"/>
      <c r="G176" s="87"/>
      <c r="H176" s="87"/>
    </row>
    <row r="177" spans="2:10" s="5" customFormat="1" ht="13.5" customHeight="1" x14ac:dyDescent="0.15">
      <c r="D177" s="14" t="s">
        <v>101</v>
      </c>
      <c r="E177" s="86" t="s">
        <v>305</v>
      </c>
      <c r="F177" s="87"/>
      <c r="G177" s="87"/>
      <c r="H177" s="87"/>
      <c r="J177" s="71"/>
    </row>
    <row r="178" spans="2:10" s="5" customFormat="1" ht="13.5" customHeight="1" x14ac:dyDescent="0.15">
      <c r="D178" s="14" t="s">
        <v>118</v>
      </c>
      <c r="E178" s="86" t="s">
        <v>306</v>
      </c>
      <c r="F178" s="87"/>
      <c r="G178" s="87"/>
      <c r="H178" s="87"/>
      <c r="J178" s="72"/>
    </row>
    <row r="179" spans="2:10" s="5" customFormat="1" ht="6" customHeight="1" x14ac:dyDescent="0.15">
      <c r="D179" s="14"/>
      <c r="E179" s="9"/>
    </row>
    <row r="180" spans="2:10" s="5" customFormat="1" ht="13.5" customHeight="1" x14ac:dyDescent="0.15">
      <c r="C180" s="14" t="s">
        <v>127</v>
      </c>
      <c r="D180" s="84" t="s">
        <v>314</v>
      </c>
      <c r="E180" s="84"/>
      <c r="F180" s="84"/>
      <c r="G180" s="84"/>
      <c r="H180" s="84"/>
    </row>
    <row r="181" spans="2:10" s="5" customFormat="1" ht="13.5" customHeight="1" x14ac:dyDescent="0.15">
      <c r="D181" s="13" t="s">
        <v>79</v>
      </c>
      <c r="E181" s="86" t="s">
        <v>307</v>
      </c>
      <c r="F181" s="87"/>
      <c r="G181" s="87"/>
      <c r="H181" s="87"/>
    </row>
    <row r="182" spans="2:10" s="5" customFormat="1" ht="13.5" customHeight="1" x14ac:dyDescent="0.15">
      <c r="D182" s="14" t="s">
        <v>99</v>
      </c>
      <c r="E182" s="86" t="s">
        <v>308</v>
      </c>
      <c r="F182" s="87"/>
      <c r="G182" s="87"/>
      <c r="H182" s="87"/>
      <c r="J182" s="71"/>
    </row>
    <row r="183" spans="2:10" s="5" customFormat="1" ht="13.5" customHeight="1" x14ac:dyDescent="0.15">
      <c r="D183" s="14" t="s">
        <v>101</v>
      </c>
      <c r="E183" s="86" t="s">
        <v>309</v>
      </c>
      <c r="F183" s="87"/>
      <c r="G183" s="87"/>
      <c r="H183" s="87"/>
      <c r="J183" s="72"/>
    </row>
    <row r="184" spans="2:10" s="5" customFormat="1" ht="20.25" customHeight="1" x14ac:dyDescent="0.15">
      <c r="B184" s="9"/>
    </row>
    <row r="185" spans="2:10" s="5" customFormat="1" ht="20.25" customHeight="1" x14ac:dyDescent="0.15">
      <c r="B185" s="81" t="s">
        <v>548</v>
      </c>
      <c r="C185" s="82"/>
      <c r="D185" s="82"/>
      <c r="E185" s="83"/>
    </row>
    <row r="186" spans="2:10" s="5" customFormat="1" ht="13.5" customHeight="1" x14ac:dyDescent="0.15">
      <c r="B186" s="10"/>
    </row>
    <row r="187" spans="2:10" s="5" customFormat="1" ht="27" customHeight="1" x14ac:dyDescent="0.15">
      <c r="B187" s="11" t="s">
        <v>78</v>
      </c>
      <c r="C187" s="88" t="s">
        <v>555</v>
      </c>
      <c r="D187" s="88"/>
      <c r="E187" s="88"/>
      <c r="F187" s="88"/>
      <c r="G187" s="88"/>
      <c r="H187" s="88"/>
    </row>
    <row r="188" spans="2:10" s="5" customFormat="1" ht="6" customHeight="1" x14ac:dyDescent="0.15">
      <c r="D188" s="14"/>
      <c r="E188" s="9"/>
    </row>
    <row r="189" spans="2:10" s="5" customFormat="1" ht="40.5" customHeight="1" x14ac:dyDescent="0.15">
      <c r="C189" s="14" t="s">
        <v>228</v>
      </c>
      <c r="D189" s="84" t="s">
        <v>315</v>
      </c>
      <c r="E189" s="84"/>
      <c r="F189" s="84"/>
      <c r="G189" s="84"/>
      <c r="H189" s="84"/>
    </row>
    <row r="190" spans="2:10" s="5" customFormat="1" ht="13.5" customHeight="1" x14ac:dyDescent="0.15">
      <c r="D190" s="13" t="s">
        <v>79</v>
      </c>
      <c r="E190" s="86" t="s">
        <v>323</v>
      </c>
      <c r="F190" s="87"/>
      <c r="G190" s="87"/>
      <c r="H190" s="87"/>
    </row>
    <row r="191" spans="2:10" s="5" customFormat="1" ht="13.5" customHeight="1" x14ac:dyDescent="0.15">
      <c r="D191" s="14" t="s">
        <v>99</v>
      </c>
      <c r="E191" s="86" t="s">
        <v>324</v>
      </c>
      <c r="F191" s="87"/>
      <c r="G191" s="87"/>
      <c r="H191" s="87"/>
      <c r="J191" s="71"/>
    </row>
    <row r="192" spans="2:10" s="5" customFormat="1" ht="13.5" customHeight="1" x14ac:dyDescent="0.15">
      <c r="D192" s="14" t="s">
        <v>101</v>
      </c>
      <c r="E192" s="86" t="s">
        <v>325</v>
      </c>
      <c r="F192" s="87"/>
      <c r="G192" s="87"/>
      <c r="H192" s="87"/>
      <c r="J192" s="72"/>
    </row>
    <row r="193" spans="2:14" s="5" customFormat="1" ht="6" customHeight="1" x14ac:dyDescent="0.15">
      <c r="D193" s="14"/>
      <c r="E193" s="9"/>
    </row>
    <row r="194" spans="2:14" s="5" customFormat="1" ht="27" customHeight="1" x14ac:dyDescent="0.15">
      <c r="C194" s="14" t="s">
        <v>127</v>
      </c>
      <c r="D194" s="84" t="s">
        <v>543</v>
      </c>
      <c r="E194" s="84"/>
      <c r="F194" s="84"/>
      <c r="G194" s="84"/>
      <c r="H194" s="84"/>
    </row>
    <row r="195" spans="2:14" s="5" customFormat="1" ht="13.5" customHeight="1" x14ac:dyDescent="0.15">
      <c r="D195" s="13" t="s">
        <v>79</v>
      </c>
      <c r="E195" s="86" t="s">
        <v>326</v>
      </c>
      <c r="F195" s="87"/>
      <c r="G195" s="87"/>
      <c r="H195" s="87"/>
    </row>
    <row r="196" spans="2:14" s="5" customFormat="1" ht="27" customHeight="1" x14ac:dyDescent="0.15">
      <c r="D196" s="14" t="s">
        <v>99</v>
      </c>
      <c r="E196" s="86" t="s">
        <v>327</v>
      </c>
      <c r="F196" s="87"/>
      <c r="G196" s="87"/>
      <c r="H196" s="87"/>
      <c r="J196" s="65"/>
    </row>
    <row r="197" spans="2:14" s="5" customFormat="1" ht="13.5" customHeight="1" x14ac:dyDescent="0.15">
      <c r="D197" s="14" t="s">
        <v>101</v>
      </c>
      <c r="E197" s="86" t="s">
        <v>328</v>
      </c>
      <c r="F197" s="87"/>
      <c r="G197" s="87"/>
      <c r="H197" s="87"/>
    </row>
    <row r="198" spans="2:14" s="5" customFormat="1" ht="6" customHeight="1" x14ac:dyDescent="0.15">
      <c r="D198" s="14"/>
      <c r="E198" s="9"/>
    </row>
    <row r="199" spans="2:14" s="5" customFormat="1" ht="27" customHeight="1" x14ac:dyDescent="0.15">
      <c r="C199" s="14" t="s">
        <v>229</v>
      </c>
      <c r="D199" s="84" t="s">
        <v>611</v>
      </c>
      <c r="E199" s="84"/>
      <c r="F199" s="84"/>
      <c r="G199" s="84"/>
      <c r="H199" s="84"/>
    </row>
    <row r="200" spans="2:14" s="5" customFormat="1" ht="27" customHeight="1" x14ac:dyDescent="0.15">
      <c r="D200" s="13" t="s">
        <v>79</v>
      </c>
      <c r="E200" s="86" t="s">
        <v>557</v>
      </c>
      <c r="F200" s="87"/>
      <c r="G200" s="87"/>
      <c r="H200" s="87"/>
      <c r="J200" s="65"/>
    </row>
    <row r="201" spans="2:14" s="5" customFormat="1" ht="27" customHeight="1" x14ac:dyDescent="0.15">
      <c r="D201" s="14" t="s">
        <v>99</v>
      </c>
      <c r="E201" s="86" t="s">
        <v>329</v>
      </c>
      <c r="F201" s="87"/>
      <c r="G201" s="87"/>
      <c r="H201" s="87"/>
      <c r="J201" s="65"/>
    </row>
    <row r="202" spans="2:14" s="5" customFormat="1" ht="27" customHeight="1" x14ac:dyDescent="0.15">
      <c r="D202" s="14" t="s">
        <v>101</v>
      </c>
      <c r="E202" s="86" t="s">
        <v>330</v>
      </c>
      <c r="F202" s="87"/>
      <c r="G202" s="87"/>
      <c r="H202" s="87"/>
      <c r="J202" s="65"/>
    </row>
    <row r="203" spans="2:14" s="5" customFormat="1" ht="13.5" customHeight="1" x14ac:dyDescent="0.15">
      <c r="D203" s="14" t="s">
        <v>118</v>
      </c>
      <c r="E203" s="86" t="s">
        <v>331</v>
      </c>
      <c r="F203" s="87"/>
      <c r="G203" s="87"/>
      <c r="H203" s="87"/>
      <c r="J203" s="71"/>
    </row>
    <row r="204" spans="2:14" s="5" customFormat="1" ht="13.5" customHeight="1" x14ac:dyDescent="0.15">
      <c r="D204" s="13" t="s">
        <v>119</v>
      </c>
      <c r="E204" s="27" t="s">
        <v>332</v>
      </c>
      <c r="F204" s="26"/>
      <c r="G204" s="80" t="str">
        <f>L204</f>
        <v/>
      </c>
      <c r="H204" s="80"/>
      <c r="J204" s="72"/>
      <c r="K204" s="38">
        <f>IF(J202&amp;J200&amp;J201&amp;J203="",0,1)</f>
        <v>0</v>
      </c>
      <c r="L204" s="24" t="str">
        <f>IF(J201="","",IF(J201=J203,"同じ記号を選択しています→",""))</f>
        <v/>
      </c>
      <c r="M204" s="40" t="s">
        <v>545</v>
      </c>
    </row>
    <row r="205" spans="2:14" s="5" customFormat="1" ht="13.5" customHeight="1" x14ac:dyDescent="0.15">
      <c r="D205" s="14" t="s">
        <v>120</v>
      </c>
      <c r="E205" s="86" t="s">
        <v>333</v>
      </c>
      <c r="F205" s="87"/>
      <c r="G205" s="87"/>
      <c r="H205" s="87"/>
      <c r="K205" s="40" t="s">
        <v>544</v>
      </c>
    </row>
    <row r="206" spans="2:14" s="5" customFormat="1" ht="45" customHeight="1" x14ac:dyDescent="0.15">
      <c r="C206" s="15"/>
      <c r="E206" s="73"/>
      <c r="F206" s="74"/>
      <c r="G206" s="74"/>
      <c r="H206" s="74"/>
      <c r="I206" s="74"/>
      <c r="J206" s="75"/>
      <c r="K206" s="38">
        <f>COUNTIF(J200:J204,"ｆ")</f>
        <v>0</v>
      </c>
      <c r="L206" s="40">
        <f>IF(ISTEXT(E206)=TRUE,2,3)</f>
        <v>3</v>
      </c>
      <c r="M206" s="5">
        <f>VALUE(L206&amp;K206)</f>
        <v>30</v>
      </c>
      <c r="N206" s="40" t="s">
        <v>546</v>
      </c>
    </row>
    <row r="207" spans="2:14" s="5" customFormat="1" ht="6" customHeight="1" x14ac:dyDescent="0.15">
      <c r="D207" s="14"/>
      <c r="E207" s="9"/>
    </row>
    <row r="208" spans="2:14" s="5" customFormat="1" ht="27" customHeight="1" x14ac:dyDescent="0.15">
      <c r="B208" s="11" t="s">
        <v>81</v>
      </c>
      <c r="C208" s="88" t="s">
        <v>93</v>
      </c>
      <c r="D208" s="88"/>
      <c r="E208" s="88"/>
      <c r="F208" s="88"/>
      <c r="G208" s="88"/>
      <c r="H208" s="88"/>
    </row>
    <row r="209" spans="3:14" s="5" customFormat="1" ht="6" customHeight="1" x14ac:dyDescent="0.15">
      <c r="D209" s="14"/>
      <c r="E209" s="9"/>
    </row>
    <row r="210" spans="3:14" s="5" customFormat="1" ht="27" customHeight="1" x14ac:dyDescent="0.15">
      <c r="C210" s="14" t="s">
        <v>228</v>
      </c>
      <c r="D210" s="84" t="s">
        <v>316</v>
      </c>
      <c r="E210" s="84"/>
      <c r="F210" s="84"/>
      <c r="G210" s="84"/>
      <c r="H210" s="84"/>
    </row>
    <row r="211" spans="3:14" s="5" customFormat="1" ht="13.5" customHeight="1" x14ac:dyDescent="0.15">
      <c r="D211" s="13" t="s">
        <v>79</v>
      </c>
      <c r="E211" s="86" t="s">
        <v>334</v>
      </c>
      <c r="F211" s="87"/>
      <c r="G211" s="87"/>
      <c r="H211" s="87"/>
    </row>
    <row r="212" spans="3:14" s="5" customFormat="1" ht="13.5" customHeight="1" x14ac:dyDescent="0.15">
      <c r="D212" s="14" t="s">
        <v>99</v>
      </c>
      <c r="E212" s="86" t="s">
        <v>335</v>
      </c>
      <c r="F212" s="87"/>
      <c r="G212" s="87"/>
      <c r="H212" s="87"/>
    </row>
    <row r="213" spans="3:14" s="5" customFormat="1" ht="13.5" customHeight="1" x14ac:dyDescent="0.15">
      <c r="D213" s="14" t="s">
        <v>101</v>
      </c>
      <c r="E213" s="86" t="s">
        <v>336</v>
      </c>
      <c r="F213" s="87"/>
      <c r="G213" s="87"/>
      <c r="H213" s="87"/>
      <c r="J213" s="71"/>
    </row>
    <row r="214" spans="3:14" s="5" customFormat="1" ht="13.5" customHeight="1" x14ac:dyDescent="0.15">
      <c r="D214" s="14" t="s">
        <v>118</v>
      </c>
      <c r="E214" s="86" t="s">
        <v>337</v>
      </c>
      <c r="F214" s="87"/>
      <c r="G214" s="87"/>
      <c r="H214" s="87"/>
      <c r="J214" s="72"/>
    </row>
    <row r="215" spans="3:14" s="5" customFormat="1" ht="6" customHeight="1" x14ac:dyDescent="0.15">
      <c r="D215" s="14"/>
      <c r="E215" s="9"/>
    </row>
    <row r="216" spans="3:14" s="5" customFormat="1" ht="27" customHeight="1" x14ac:dyDescent="0.15">
      <c r="C216" s="14" t="s">
        <v>127</v>
      </c>
      <c r="D216" s="84" t="s">
        <v>317</v>
      </c>
      <c r="E216" s="84"/>
      <c r="F216" s="84"/>
      <c r="G216" s="84"/>
      <c r="H216" s="84"/>
    </row>
    <row r="217" spans="3:14" s="5" customFormat="1" ht="13.5" customHeight="1" x14ac:dyDescent="0.15">
      <c r="D217" s="13" t="s">
        <v>79</v>
      </c>
      <c r="E217" s="86" t="s">
        <v>338</v>
      </c>
      <c r="F217" s="87"/>
      <c r="G217" s="87"/>
      <c r="H217" s="87"/>
    </row>
    <row r="218" spans="3:14" s="5" customFormat="1" ht="13.5" customHeight="1" x14ac:dyDescent="0.15">
      <c r="D218" s="14" t="s">
        <v>99</v>
      </c>
      <c r="E218" s="86" t="s">
        <v>339</v>
      </c>
      <c r="F218" s="87"/>
      <c r="G218" s="87"/>
      <c r="H218" s="87"/>
    </row>
    <row r="219" spans="3:14" s="5" customFormat="1" ht="13.5" customHeight="1" x14ac:dyDescent="0.15">
      <c r="D219" s="14" t="s">
        <v>101</v>
      </c>
      <c r="E219" s="86" t="s">
        <v>340</v>
      </c>
      <c r="F219" s="87"/>
      <c r="G219" s="87"/>
      <c r="H219" s="87"/>
      <c r="J219" s="71"/>
    </row>
    <row r="220" spans="3:14" s="5" customFormat="1" ht="13.5" customHeight="1" x14ac:dyDescent="0.15">
      <c r="D220" s="14" t="s">
        <v>118</v>
      </c>
      <c r="E220" s="86" t="s">
        <v>341</v>
      </c>
      <c r="F220" s="87"/>
      <c r="G220" s="87"/>
      <c r="H220" s="87"/>
      <c r="J220" s="72"/>
    </row>
    <row r="221" spans="3:14" s="5" customFormat="1" ht="13.5" customHeight="1" x14ac:dyDescent="0.15">
      <c r="D221" s="13" t="s">
        <v>119</v>
      </c>
      <c r="E221" s="86" t="s">
        <v>333</v>
      </c>
      <c r="F221" s="87"/>
      <c r="G221" s="87"/>
      <c r="H221" s="87"/>
    </row>
    <row r="222" spans="3:14" s="5" customFormat="1" ht="45" customHeight="1" x14ac:dyDescent="0.15">
      <c r="C222" s="15"/>
      <c r="E222" s="73"/>
      <c r="F222" s="74"/>
      <c r="G222" s="74"/>
      <c r="H222" s="74"/>
      <c r="I222" s="74"/>
      <c r="J222" s="75"/>
      <c r="K222" s="38">
        <f>IF(J219="e",1,0)</f>
        <v>0</v>
      </c>
      <c r="L222" s="40">
        <f>IF(ISTEXT(E222)=TRUE,2,3)</f>
        <v>3</v>
      </c>
      <c r="M222" s="5">
        <f>VALUE(L222&amp;K222)</f>
        <v>30</v>
      </c>
      <c r="N222" s="40" t="s">
        <v>546</v>
      </c>
    </row>
    <row r="223" spans="3:14" s="5" customFormat="1" ht="6" customHeight="1" x14ac:dyDescent="0.15">
      <c r="D223" s="14"/>
      <c r="E223" s="9"/>
    </row>
    <row r="224" spans="3:14" s="5" customFormat="1" ht="27" customHeight="1" x14ac:dyDescent="0.15">
      <c r="C224" s="14" t="s">
        <v>128</v>
      </c>
      <c r="D224" s="84" t="s">
        <v>230</v>
      </c>
      <c r="E224" s="84"/>
      <c r="F224" s="84"/>
      <c r="G224" s="84"/>
      <c r="H224" s="84"/>
    </row>
    <row r="225" spans="2:14" s="5" customFormat="1" ht="45" customHeight="1" x14ac:dyDescent="0.15">
      <c r="C225" s="15"/>
      <c r="E225" s="73"/>
      <c r="F225" s="74"/>
      <c r="G225" s="74"/>
      <c r="H225" s="74"/>
      <c r="I225" s="74"/>
      <c r="J225" s="75"/>
    </row>
    <row r="226" spans="2:14" s="5" customFormat="1" ht="6" customHeight="1" x14ac:dyDescent="0.15">
      <c r="D226" s="14"/>
      <c r="E226" s="9"/>
    </row>
    <row r="227" spans="2:14" s="5" customFormat="1" ht="27" customHeight="1" x14ac:dyDescent="0.15">
      <c r="C227" s="14" t="s">
        <v>507</v>
      </c>
      <c r="D227" s="84" t="s">
        <v>318</v>
      </c>
      <c r="E227" s="84"/>
      <c r="F227" s="84"/>
      <c r="G227" s="84"/>
      <c r="H227" s="84"/>
    </row>
    <row r="228" spans="2:14" s="5" customFormat="1" ht="45" customHeight="1" x14ac:dyDescent="0.15">
      <c r="C228" s="15"/>
      <c r="E228" s="73"/>
      <c r="F228" s="74"/>
      <c r="G228" s="74"/>
      <c r="H228" s="74"/>
      <c r="I228" s="74"/>
      <c r="J228" s="75"/>
    </row>
    <row r="229" spans="2:14" s="5" customFormat="1" ht="6" customHeight="1" x14ac:dyDescent="0.15">
      <c r="D229" s="14"/>
      <c r="E229" s="9"/>
    </row>
    <row r="230" spans="2:14" s="5" customFormat="1" ht="27" customHeight="1" x14ac:dyDescent="0.15">
      <c r="C230" s="14" t="s">
        <v>509</v>
      </c>
      <c r="D230" s="84" t="s">
        <v>319</v>
      </c>
      <c r="E230" s="84"/>
      <c r="F230" s="84"/>
      <c r="G230" s="84"/>
      <c r="H230" s="84"/>
    </row>
    <row r="231" spans="2:14" s="5" customFormat="1" ht="45" customHeight="1" x14ac:dyDescent="0.15">
      <c r="C231" s="15"/>
      <c r="E231" s="73"/>
      <c r="F231" s="74"/>
      <c r="G231" s="74"/>
      <c r="H231" s="74"/>
      <c r="I231" s="74"/>
      <c r="J231" s="75"/>
    </row>
    <row r="232" spans="2:14" s="5" customFormat="1" ht="6" customHeight="1" x14ac:dyDescent="0.15">
      <c r="D232" s="14"/>
      <c r="E232" s="9"/>
    </row>
    <row r="233" spans="2:14" s="5" customFormat="1" ht="27" customHeight="1" x14ac:dyDescent="0.15">
      <c r="B233" s="11" t="s">
        <v>86</v>
      </c>
      <c r="C233" s="88" t="s">
        <v>92</v>
      </c>
      <c r="D233" s="88"/>
      <c r="E233" s="88"/>
      <c r="F233" s="88"/>
      <c r="G233" s="88"/>
      <c r="H233" s="88"/>
    </row>
    <row r="234" spans="2:14" s="5" customFormat="1" ht="6" customHeight="1" x14ac:dyDescent="0.15">
      <c r="D234" s="14"/>
      <c r="E234" s="9"/>
    </row>
    <row r="235" spans="2:14" s="5" customFormat="1" ht="13.5" customHeight="1" x14ac:dyDescent="0.15">
      <c r="C235" s="14" t="s">
        <v>228</v>
      </c>
      <c r="D235" s="84" t="s">
        <v>606</v>
      </c>
      <c r="E235" s="84"/>
      <c r="F235" s="84"/>
      <c r="G235" s="84"/>
      <c r="H235" s="84"/>
    </row>
    <row r="236" spans="2:14" s="5" customFormat="1" ht="27" customHeight="1" x14ac:dyDescent="0.15">
      <c r="D236" s="13" t="s">
        <v>79</v>
      </c>
      <c r="E236" s="86" t="s">
        <v>342</v>
      </c>
      <c r="F236" s="87"/>
      <c r="G236" s="87"/>
      <c r="H236" s="87"/>
    </row>
    <row r="237" spans="2:14" s="5" customFormat="1" ht="27" customHeight="1" x14ac:dyDescent="0.15">
      <c r="D237" s="14" t="s">
        <v>99</v>
      </c>
      <c r="E237" s="86" t="s">
        <v>343</v>
      </c>
      <c r="F237" s="87"/>
      <c r="G237" s="87"/>
      <c r="H237" s="87"/>
      <c r="J237" s="65"/>
    </row>
    <row r="238" spans="2:14" s="5" customFormat="1" ht="13.5" customHeight="1" x14ac:dyDescent="0.15">
      <c r="D238" s="14" t="s">
        <v>101</v>
      </c>
      <c r="E238" s="86" t="s">
        <v>344</v>
      </c>
      <c r="F238" s="87"/>
      <c r="G238" s="87"/>
      <c r="H238" s="87"/>
    </row>
    <row r="239" spans="2:14" s="5" customFormat="1" ht="13.5" customHeight="1" x14ac:dyDescent="0.15">
      <c r="D239" s="14" t="s">
        <v>118</v>
      </c>
      <c r="E239" s="86" t="s">
        <v>333</v>
      </c>
      <c r="F239" s="87"/>
      <c r="G239" s="87"/>
      <c r="H239" s="87"/>
    </row>
    <row r="240" spans="2:14" s="5" customFormat="1" ht="45" customHeight="1" x14ac:dyDescent="0.15">
      <c r="C240" s="15"/>
      <c r="E240" s="73"/>
      <c r="F240" s="74"/>
      <c r="G240" s="74"/>
      <c r="H240" s="74"/>
      <c r="I240" s="74"/>
      <c r="J240" s="75"/>
      <c r="K240" s="38">
        <f>IF(J237="d",1,0)</f>
        <v>0</v>
      </c>
      <c r="L240" s="40">
        <f>IF(ISTEXT(E240)=TRUE,2,3)</f>
        <v>3</v>
      </c>
      <c r="M240" s="5">
        <f>VALUE(L240&amp;K240)</f>
        <v>30</v>
      </c>
      <c r="N240" s="40" t="s">
        <v>546</v>
      </c>
    </row>
    <row r="241" spans="2:10" s="5" customFormat="1" ht="6" customHeight="1" x14ac:dyDescent="0.15">
      <c r="D241" s="14"/>
      <c r="E241" s="9"/>
    </row>
    <row r="242" spans="2:10" s="5" customFormat="1" ht="13.5" customHeight="1" x14ac:dyDescent="0.15">
      <c r="C242" s="14" t="s">
        <v>127</v>
      </c>
      <c r="D242" s="84" t="s">
        <v>320</v>
      </c>
      <c r="E242" s="84"/>
      <c r="F242" s="84"/>
      <c r="G242" s="84"/>
      <c r="H242" s="84"/>
    </row>
    <row r="243" spans="2:10" s="5" customFormat="1" ht="45" customHeight="1" x14ac:dyDescent="0.15">
      <c r="C243" s="15"/>
      <c r="E243" s="73"/>
      <c r="F243" s="74"/>
      <c r="G243" s="74"/>
      <c r="H243" s="74"/>
      <c r="I243" s="74"/>
      <c r="J243" s="75"/>
    </row>
    <row r="244" spans="2:10" s="5" customFormat="1" ht="6" customHeight="1" x14ac:dyDescent="0.15">
      <c r="D244" s="14"/>
      <c r="E244" s="9"/>
    </row>
    <row r="245" spans="2:10" s="5" customFormat="1" ht="27" customHeight="1" x14ac:dyDescent="0.15">
      <c r="B245" s="11" t="s">
        <v>88</v>
      </c>
      <c r="C245" s="88" t="s">
        <v>558</v>
      </c>
      <c r="D245" s="88"/>
      <c r="E245" s="88"/>
      <c r="F245" s="88"/>
      <c r="G245" s="88"/>
      <c r="H245" s="88"/>
    </row>
    <row r="246" spans="2:10" s="5" customFormat="1" ht="6" customHeight="1" x14ac:dyDescent="0.15">
      <c r="D246" s="14"/>
      <c r="E246" s="9"/>
    </row>
    <row r="247" spans="2:10" s="5" customFormat="1" ht="13.5" customHeight="1" x14ac:dyDescent="0.15">
      <c r="C247" s="14" t="s">
        <v>228</v>
      </c>
      <c r="D247" s="84" t="s">
        <v>321</v>
      </c>
      <c r="E247" s="84"/>
      <c r="F247" s="84"/>
      <c r="G247" s="84"/>
      <c r="H247" s="84"/>
    </row>
    <row r="248" spans="2:10" s="5" customFormat="1" ht="13.5" customHeight="1" x14ac:dyDescent="0.15">
      <c r="D248" s="13" t="s">
        <v>79</v>
      </c>
      <c r="E248" s="86" t="s">
        <v>345</v>
      </c>
      <c r="F248" s="87"/>
      <c r="G248" s="87"/>
      <c r="H248" s="87"/>
    </row>
    <row r="249" spans="2:10" s="5" customFormat="1" ht="13.5" customHeight="1" x14ac:dyDescent="0.15">
      <c r="D249" s="14" t="s">
        <v>99</v>
      </c>
      <c r="E249" s="86" t="s">
        <v>346</v>
      </c>
      <c r="F249" s="87"/>
      <c r="G249" s="87"/>
      <c r="H249" s="87"/>
    </row>
    <row r="250" spans="2:10" s="5" customFormat="1" ht="13.5" customHeight="1" x14ac:dyDescent="0.15">
      <c r="D250" s="14" t="s">
        <v>101</v>
      </c>
      <c r="E250" s="86" t="s">
        <v>347</v>
      </c>
      <c r="F250" s="87"/>
      <c r="G250" s="87"/>
      <c r="H250" s="87"/>
      <c r="J250" s="71"/>
    </row>
    <row r="251" spans="2:10" s="5" customFormat="1" ht="13.5" customHeight="1" x14ac:dyDescent="0.15">
      <c r="D251" s="14" t="s">
        <v>118</v>
      </c>
      <c r="E251" s="86" t="s">
        <v>348</v>
      </c>
      <c r="F251" s="87"/>
      <c r="G251" s="87"/>
      <c r="H251" s="87"/>
      <c r="J251" s="72"/>
    </row>
    <row r="252" spans="2:10" s="5" customFormat="1" ht="6" customHeight="1" x14ac:dyDescent="0.15">
      <c r="D252" s="14"/>
      <c r="E252" s="9"/>
    </row>
    <row r="253" spans="2:10" s="5" customFormat="1" ht="13.5" customHeight="1" x14ac:dyDescent="0.15">
      <c r="C253" s="14" t="s">
        <v>127</v>
      </c>
      <c r="D253" s="84" t="s">
        <v>322</v>
      </c>
      <c r="E253" s="84"/>
      <c r="F253" s="84"/>
      <c r="G253" s="84"/>
      <c r="H253" s="84"/>
    </row>
    <row r="254" spans="2:10" s="5" customFormat="1" ht="13.5" customHeight="1" x14ac:dyDescent="0.15">
      <c r="D254" s="13" t="s">
        <v>79</v>
      </c>
      <c r="E254" s="86" t="s">
        <v>349</v>
      </c>
      <c r="F254" s="87"/>
      <c r="G254" s="87"/>
      <c r="H254" s="87"/>
    </row>
    <row r="255" spans="2:10" s="5" customFormat="1" ht="13.5" customHeight="1" x14ac:dyDescent="0.15">
      <c r="D255" s="14" t="s">
        <v>99</v>
      </c>
      <c r="E255" s="86" t="s">
        <v>350</v>
      </c>
      <c r="F255" s="87"/>
      <c r="G255" s="87"/>
      <c r="H255" s="87"/>
    </row>
    <row r="256" spans="2:10" s="5" customFormat="1" ht="13.5" customHeight="1" x14ac:dyDescent="0.15">
      <c r="D256" s="14" t="s">
        <v>101</v>
      </c>
      <c r="E256" s="86" t="s">
        <v>351</v>
      </c>
      <c r="F256" s="87"/>
      <c r="G256" s="87"/>
      <c r="H256" s="87"/>
      <c r="J256" s="71"/>
    </row>
    <row r="257" spans="2:10" s="5" customFormat="1" ht="13.5" customHeight="1" x14ac:dyDescent="0.15">
      <c r="D257" s="14" t="s">
        <v>118</v>
      </c>
      <c r="E257" s="86" t="s">
        <v>352</v>
      </c>
      <c r="F257" s="87"/>
      <c r="G257" s="87"/>
      <c r="H257" s="87"/>
      <c r="J257" s="72"/>
    </row>
    <row r="258" spans="2:10" s="5" customFormat="1" ht="6" customHeight="1" x14ac:dyDescent="0.15">
      <c r="D258" s="14"/>
      <c r="E258" s="9"/>
    </row>
    <row r="259" spans="2:10" s="5" customFormat="1" ht="67.5" customHeight="1" x14ac:dyDescent="0.15">
      <c r="C259" s="14" t="s">
        <v>128</v>
      </c>
      <c r="D259" s="84" t="s">
        <v>560</v>
      </c>
      <c r="E259" s="84"/>
      <c r="F259" s="84"/>
      <c r="G259" s="84"/>
      <c r="H259" s="84"/>
    </row>
    <row r="260" spans="2:10" s="5" customFormat="1" ht="45" customHeight="1" x14ac:dyDescent="0.15">
      <c r="C260" s="15"/>
      <c r="E260" s="73"/>
      <c r="F260" s="74"/>
      <c r="G260" s="74"/>
      <c r="H260" s="74"/>
      <c r="I260" s="74"/>
      <c r="J260" s="75"/>
    </row>
    <row r="261" spans="2:10" s="5" customFormat="1" ht="6" customHeight="1" x14ac:dyDescent="0.15">
      <c r="D261" s="14"/>
      <c r="E261" s="9"/>
    </row>
    <row r="262" spans="2:10" s="5" customFormat="1" ht="40.5" customHeight="1" x14ac:dyDescent="0.15">
      <c r="B262" s="11" t="s">
        <v>95</v>
      </c>
      <c r="C262" s="88" t="s">
        <v>91</v>
      </c>
      <c r="D262" s="88"/>
      <c r="E262" s="88"/>
      <c r="F262" s="88"/>
      <c r="G262" s="88"/>
      <c r="H262" s="88"/>
    </row>
    <row r="263" spans="2:10" s="5" customFormat="1" ht="6" customHeight="1" x14ac:dyDescent="0.15">
      <c r="D263" s="14"/>
      <c r="E263" s="9"/>
    </row>
    <row r="264" spans="2:10" s="5" customFormat="1" ht="13.5" customHeight="1" x14ac:dyDescent="0.15">
      <c r="C264" s="14" t="s">
        <v>228</v>
      </c>
      <c r="D264" s="84" t="s">
        <v>561</v>
      </c>
      <c r="E264" s="84"/>
      <c r="F264" s="84"/>
      <c r="G264" s="84"/>
      <c r="H264" s="84"/>
    </row>
    <row r="265" spans="2:10" s="5" customFormat="1" ht="13.5" customHeight="1" x14ac:dyDescent="0.15">
      <c r="D265" s="13" t="s">
        <v>79</v>
      </c>
      <c r="E265" s="86" t="s">
        <v>353</v>
      </c>
      <c r="F265" s="87"/>
      <c r="G265" s="87"/>
      <c r="H265" s="87"/>
    </row>
    <row r="266" spans="2:10" s="5" customFormat="1" ht="13.5" customHeight="1" x14ac:dyDescent="0.15">
      <c r="D266" s="14" t="s">
        <v>99</v>
      </c>
      <c r="E266" s="86" t="s">
        <v>354</v>
      </c>
      <c r="F266" s="87"/>
      <c r="G266" s="87"/>
      <c r="H266" s="87"/>
    </row>
    <row r="267" spans="2:10" s="5" customFormat="1" ht="13.5" customHeight="1" x14ac:dyDescent="0.15">
      <c r="D267" s="14" t="s">
        <v>101</v>
      </c>
      <c r="E267" s="86" t="s">
        <v>355</v>
      </c>
      <c r="F267" s="87"/>
      <c r="G267" s="87"/>
      <c r="H267" s="87"/>
      <c r="J267" s="71"/>
    </row>
    <row r="268" spans="2:10" s="5" customFormat="1" ht="13.5" customHeight="1" x14ac:dyDescent="0.15">
      <c r="D268" s="14" t="s">
        <v>118</v>
      </c>
      <c r="E268" s="86" t="s">
        <v>356</v>
      </c>
      <c r="F268" s="87"/>
      <c r="G268" s="87"/>
      <c r="H268" s="87"/>
      <c r="J268" s="72"/>
    </row>
    <row r="269" spans="2:10" s="5" customFormat="1" ht="6" customHeight="1" x14ac:dyDescent="0.15">
      <c r="D269" s="14"/>
      <c r="E269" s="9"/>
    </row>
    <row r="270" spans="2:10" s="5" customFormat="1" ht="13.5" customHeight="1" x14ac:dyDescent="0.15">
      <c r="C270" s="14" t="s">
        <v>127</v>
      </c>
      <c r="D270" s="84" t="s">
        <v>564</v>
      </c>
      <c r="E270" s="84"/>
      <c r="F270" s="84"/>
      <c r="G270" s="84"/>
      <c r="H270" s="84"/>
    </row>
    <row r="271" spans="2:10" s="5" customFormat="1" ht="13.5" customHeight="1" x14ac:dyDescent="0.15">
      <c r="D271" s="13" t="s">
        <v>79</v>
      </c>
      <c r="E271" s="86" t="s">
        <v>353</v>
      </c>
      <c r="F271" s="87"/>
      <c r="G271" s="87"/>
      <c r="H271" s="87"/>
    </row>
    <row r="272" spans="2:10" s="5" customFormat="1" ht="13.5" customHeight="1" x14ac:dyDescent="0.15">
      <c r="D272" s="14" t="s">
        <v>99</v>
      </c>
      <c r="E272" s="86" t="s">
        <v>354</v>
      </c>
      <c r="F272" s="87"/>
      <c r="G272" s="87"/>
      <c r="H272" s="87"/>
    </row>
    <row r="273" spans="2:10" s="5" customFormat="1" ht="13.5" customHeight="1" x14ac:dyDescent="0.15">
      <c r="D273" s="14" t="s">
        <v>101</v>
      </c>
      <c r="E273" s="86" t="s">
        <v>355</v>
      </c>
      <c r="F273" s="87"/>
      <c r="G273" s="87"/>
      <c r="H273" s="87"/>
      <c r="J273" s="71"/>
    </row>
    <row r="274" spans="2:10" s="5" customFormat="1" ht="13.5" customHeight="1" x14ac:dyDescent="0.15">
      <c r="D274" s="14" t="s">
        <v>118</v>
      </c>
      <c r="E274" s="86" t="s">
        <v>356</v>
      </c>
      <c r="F274" s="87"/>
      <c r="G274" s="87"/>
      <c r="H274" s="87"/>
      <c r="J274" s="72"/>
    </row>
    <row r="275" spans="2:10" s="5" customFormat="1" ht="6" customHeight="1" x14ac:dyDescent="0.15">
      <c r="D275" s="14"/>
      <c r="E275" s="9"/>
    </row>
    <row r="276" spans="2:10" s="5" customFormat="1" ht="27" customHeight="1" x14ac:dyDescent="0.15">
      <c r="C276" s="14" t="s">
        <v>128</v>
      </c>
      <c r="D276" s="84" t="s">
        <v>608</v>
      </c>
      <c r="E276" s="84"/>
      <c r="F276" s="84"/>
      <c r="G276" s="84"/>
      <c r="H276" s="84"/>
    </row>
    <row r="277" spans="2:10" s="5" customFormat="1" ht="13.5" customHeight="1" x14ac:dyDescent="0.15">
      <c r="D277" s="13" t="s">
        <v>79</v>
      </c>
      <c r="E277" s="86" t="s">
        <v>357</v>
      </c>
      <c r="F277" s="87"/>
      <c r="G277" s="87"/>
      <c r="H277" s="87"/>
    </row>
    <row r="278" spans="2:10" s="5" customFormat="1" ht="13.5" customHeight="1" x14ac:dyDescent="0.15">
      <c r="D278" s="14" t="s">
        <v>99</v>
      </c>
      <c r="E278" s="86" t="s">
        <v>358</v>
      </c>
      <c r="F278" s="87"/>
      <c r="G278" s="87"/>
      <c r="H278" s="87"/>
      <c r="J278" s="71"/>
    </row>
    <row r="279" spans="2:10" s="5" customFormat="1" ht="13.5" customHeight="1" x14ac:dyDescent="0.15">
      <c r="D279" s="14" t="s">
        <v>101</v>
      </c>
      <c r="E279" s="86" t="s">
        <v>359</v>
      </c>
      <c r="F279" s="87"/>
      <c r="G279" s="87"/>
      <c r="H279" s="87"/>
      <c r="J279" s="72"/>
    </row>
    <row r="280" spans="2:10" s="5" customFormat="1" ht="13.5" customHeight="1" x14ac:dyDescent="0.15">
      <c r="E280" s="86" t="s">
        <v>360</v>
      </c>
      <c r="F280" s="87"/>
      <c r="G280" s="87"/>
      <c r="H280" s="87"/>
    </row>
    <row r="281" spans="2:10" s="5" customFormat="1" ht="45" customHeight="1" x14ac:dyDescent="0.15">
      <c r="C281" s="15"/>
      <c r="E281" s="73"/>
      <c r="F281" s="74"/>
      <c r="G281" s="74"/>
      <c r="H281" s="74"/>
      <c r="I281" s="74"/>
      <c r="J281" s="75"/>
    </row>
    <row r="282" spans="2:10" s="5" customFormat="1" ht="6" customHeight="1" x14ac:dyDescent="0.15">
      <c r="D282" s="14"/>
      <c r="E282" s="9"/>
    </row>
    <row r="283" spans="2:10" s="5" customFormat="1" ht="40.5" customHeight="1" x14ac:dyDescent="0.15">
      <c r="B283" s="11" t="s">
        <v>96</v>
      </c>
      <c r="C283" s="88" t="s">
        <v>94</v>
      </c>
      <c r="D283" s="88"/>
      <c r="E283" s="88"/>
      <c r="F283" s="88"/>
      <c r="G283" s="88"/>
      <c r="H283" s="88"/>
    </row>
    <row r="284" spans="2:10" s="5" customFormat="1" ht="45" customHeight="1" x14ac:dyDescent="0.15">
      <c r="C284" s="15"/>
      <c r="E284" s="85"/>
      <c r="F284" s="74"/>
      <c r="G284" s="74"/>
      <c r="H284" s="74"/>
      <c r="I284" s="74"/>
      <c r="J284" s="75"/>
    </row>
    <row r="285" spans="2:10" s="5" customFormat="1" ht="20.25" customHeight="1" x14ac:dyDescent="0.15">
      <c r="B285" s="7"/>
    </row>
    <row r="286" spans="2:10" ht="20.25" customHeight="1" x14ac:dyDescent="0.15">
      <c r="B286" s="76" t="s">
        <v>364</v>
      </c>
      <c r="C286" s="77"/>
      <c r="D286" s="77"/>
      <c r="E286" s="78"/>
    </row>
    <row r="287" spans="2:10" s="5" customFormat="1" x14ac:dyDescent="0.15">
      <c r="B287" s="7"/>
    </row>
    <row r="288" spans="2:10" s="5" customFormat="1" ht="13.5" customHeight="1" x14ac:dyDescent="0.15">
      <c r="B288" s="7" t="s">
        <v>83</v>
      </c>
    </row>
    <row r="289" spans="2:10" s="5" customFormat="1" ht="6" customHeight="1" x14ac:dyDescent="0.15">
      <c r="D289" s="14"/>
      <c r="E289" s="9"/>
    </row>
    <row r="290" spans="2:10" s="5" customFormat="1" ht="54" customHeight="1" x14ac:dyDescent="0.15">
      <c r="B290" s="11" t="s">
        <v>78</v>
      </c>
      <c r="C290" s="88" t="s">
        <v>89</v>
      </c>
      <c r="D290" s="88"/>
      <c r="E290" s="88"/>
      <c r="F290" s="88"/>
      <c r="G290" s="88"/>
      <c r="H290" s="88"/>
    </row>
    <row r="291" spans="2:10" s="5" customFormat="1" ht="6" customHeight="1" x14ac:dyDescent="0.15">
      <c r="D291" s="14"/>
      <c r="E291" s="9"/>
    </row>
    <row r="292" spans="2:10" s="5" customFormat="1" ht="27" customHeight="1" x14ac:dyDescent="0.15">
      <c r="C292" s="14" t="s">
        <v>129</v>
      </c>
      <c r="D292" s="84" t="s">
        <v>361</v>
      </c>
      <c r="E292" s="84"/>
      <c r="F292" s="84"/>
      <c r="G292" s="84"/>
      <c r="H292" s="84"/>
    </row>
    <row r="293" spans="2:10" s="5" customFormat="1" ht="45" customHeight="1" x14ac:dyDescent="0.15">
      <c r="C293" s="15"/>
      <c r="E293" s="73"/>
      <c r="F293" s="74"/>
      <c r="G293" s="74"/>
      <c r="H293" s="74"/>
      <c r="I293" s="74"/>
      <c r="J293" s="75"/>
    </row>
    <row r="294" spans="2:10" s="5" customFormat="1" ht="6" customHeight="1" x14ac:dyDescent="0.15">
      <c r="D294" s="14"/>
      <c r="E294" s="9"/>
    </row>
    <row r="295" spans="2:10" s="5" customFormat="1" ht="40.5" customHeight="1" x14ac:dyDescent="0.15">
      <c r="C295" s="14" t="s">
        <v>130</v>
      </c>
      <c r="D295" s="84" t="s">
        <v>362</v>
      </c>
      <c r="E295" s="84"/>
      <c r="F295" s="84"/>
      <c r="G295" s="84"/>
      <c r="H295" s="84"/>
    </row>
    <row r="296" spans="2:10" s="5" customFormat="1" ht="45" customHeight="1" x14ac:dyDescent="0.15">
      <c r="C296" s="15"/>
      <c r="E296" s="73"/>
      <c r="F296" s="74"/>
      <c r="G296" s="74"/>
      <c r="H296" s="74"/>
      <c r="I296" s="74"/>
      <c r="J296" s="75"/>
    </row>
    <row r="297" spans="2:10" s="5" customFormat="1" ht="6" customHeight="1" x14ac:dyDescent="0.15">
      <c r="D297" s="14"/>
      <c r="E297" s="9"/>
    </row>
    <row r="298" spans="2:10" s="5" customFormat="1" ht="40.5" customHeight="1" x14ac:dyDescent="0.15">
      <c r="C298" s="14" t="s">
        <v>131</v>
      </c>
      <c r="D298" s="84" t="s">
        <v>363</v>
      </c>
      <c r="E298" s="84"/>
      <c r="F298" s="84"/>
      <c r="G298" s="84"/>
      <c r="H298" s="84"/>
    </row>
    <row r="299" spans="2:10" s="5" customFormat="1" ht="45" customHeight="1" x14ac:dyDescent="0.15">
      <c r="C299" s="15"/>
      <c r="E299" s="73"/>
      <c r="F299" s="74"/>
      <c r="G299" s="74"/>
      <c r="H299" s="74"/>
      <c r="I299" s="74"/>
      <c r="J299" s="75"/>
    </row>
    <row r="300" spans="2:10" s="5" customFormat="1" ht="6" customHeight="1" x14ac:dyDescent="0.15">
      <c r="D300" s="14"/>
      <c r="E300" s="9"/>
    </row>
    <row r="301" spans="2:10" s="5" customFormat="1" ht="13.5" customHeight="1" x14ac:dyDescent="0.15">
      <c r="B301" s="11" t="s">
        <v>81</v>
      </c>
      <c r="C301" s="88" t="s">
        <v>90</v>
      </c>
      <c r="D301" s="88"/>
      <c r="E301" s="88"/>
      <c r="F301" s="88"/>
      <c r="G301" s="88"/>
      <c r="H301" s="88"/>
    </row>
    <row r="302" spans="2:10" s="5" customFormat="1" ht="6" customHeight="1" x14ac:dyDescent="0.15">
      <c r="D302" s="14"/>
      <c r="E302" s="9"/>
    </row>
    <row r="303" spans="2:10" s="5" customFormat="1" ht="54" customHeight="1" x14ac:dyDescent="0.15">
      <c r="C303" s="88" t="s">
        <v>565</v>
      </c>
      <c r="D303" s="88"/>
      <c r="E303" s="88"/>
      <c r="F303" s="88"/>
      <c r="G303" s="88"/>
      <c r="H303" s="88"/>
    </row>
    <row r="304" spans="2:10" s="5" customFormat="1" ht="45" customHeight="1" x14ac:dyDescent="0.15">
      <c r="C304" s="15"/>
      <c r="E304" s="73"/>
      <c r="F304" s="74"/>
      <c r="G304" s="74"/>
      <c r="H304" s="74"/>
      <c r="I304" s="74"/>
      <c r="J304" s="75"/>
    </row>
    <row r="305" spans="2:4" s="5" customFormat="1" ht="13.5" x14ac:dyDescent="0.15">
      <c r="B305" s="6"/>
      <c r="C305" s="4"/>
      <c r="D305" s="4"/>
    </row>
    <row r="306" spans="2:4" s="5" customFormat="1" x14ac:dyDescent="0.15"/>
    <row r="307" spans="2:4" s="5" customFormat="1" x14ac:dyDescent="0.15"/>
    <row r="308" spans="2:4" s="5" customFormat="1" x14ac:dyDescent="0.15"/>
    <row r="309" spans="2:4" s="5" customFormat="1" x14ac:dyDescent="0.15"/>
    <row r="310" spans="2:4" s="5" customFormat="1" x14ac:dyDescent="0.15"/>
    <row r="311" spans="2:4" s="5" customFormat="1" x14ac:dyDescent="0.15"/>
    <row r="312" spans="2:4" s="5" customFormat="1" x14ac:dyDescent="0.15"/>
    <row r="313" spans="2:4" s="5" customFormat="1" x14ac:dyDescent="0.15"/>
    <row r="314" spans="2:4" s="5" customFormat="1" x14ac:dyDescent="0.15"/>
    <row r="315" spans="2:4" s="5" customFormat="1" x14ac:dyDescent="0.15"/>
    <row r="316" spans="2:4" s="5" customFormat="1" x14ac:dyDescent="0.15"/>
    <row r="317" spans="2:4" s="5" customFormat="1" x14ac:dyDescent="0.15"/>
    <row r="318" spans="2:4" s="5" customFormat="1" x14ac:dyDescent="0.15"/>
    <row r="319" spans="2:4" s="5" customFormat="1" x14ac:dyDescent="0.15"/>
    <row r="320" spans="2:4" s="5" customFormat="1" x14ac:dyDescent="0.15"/>
    <row r="321" s="5" customFormat="1" x14ac:dyDescent="0.15"/>
    <row r="322" s="5" customFormat="1" x14ac:dyDescent="0.15"/>
    <row r="323" s="5" customFormat="1" x14ac:dyDescent="0.15"/>
    <row r="324" s="5" customFormat="1" x14ac:dyDescent="0.15"/>
    <row r="325" s="5" customFormat="1" x14ac:dyDescent="0.15"/>
    <row r="326" s="5" customFormat="1" x14ac:dyDescent="0.15"/>
    <row r="327" s="5" customFormat="1" x14ac:dyDescent="0.15"/>
    <row r="328" s="5" customFormat="1" x14ac:dyDescent="0.15"/>
    <row r="329" s="5" customFormat="1" x14ac:dyDescent="0.15"/>
    <row r="330" s="5" customFormat="1" x14ac:dyDescent="0.15"/>
    <row r="331" s="5" customFormat="1" x14ac:dyDescent="0.15"/>
  </sheetData>
  <sheetProtection password="CACC" sheet="1" objects="1" scenarios="1"/>
  <mergeCells count="261">
    <mergeCell ref="B3:J3"/>
    <mergeCell ref="D56:H56"/>
    <mergeCell ref="D61:H61"/>
    <mergeCell ref="J58:J59"/>
    <mergeCell ref="H7:J7"/>
    <mergeCell ref="D45:H45"/>
    <mergeCell ref="E46:H46"/>
    <mergeCell ref="E47:H47"/>
    <mergeCell ref="E48:H48"/>
    <mergeCell ref="J48:J49"/>
    <mergeCell ref="E8:J8"/>
    <mergeCell ref="E49:H49"/>
    <mergeCell ref="E52:J52"/>
    <mergeCell ref="J19:J20"/>
    <mergeCell ref="E18:H18"/>
    <mergeCell ref="E19:H19"/>
    <mergeCell ref="E20:H20"/>
    <mergeCell ref="D17:H17"/>
    <mergeCell ref="D22:H22"/>
    <mergeCell ref="D27:H27"/>
    <mergeCell ref="D33:H33"/>
    <mergeCell ref="D38:H38"/>
    <mergeCell ref="E23:H23"/>
    <mergeCell ref="E24:H24"/>
    <mergeCell ref="D102:H102"/>
    <mergeCell ref="D107:H107"/>
    <mergeCell ref="D112:H112"/>
    <mergeCell ref="D122:H122"/>
    <mergeCell ref="D129:H129"/>
    <mergeCell ref="D66:H66"/>
    <mergeCell ref="D81:H81"/>
    <mergeCell ref="J42:J43"/>
    <mergeCell ref="E39:H39"/>
    <mergeCell ref="E40:H40"/>
    <mergeCell ref="E41:H41"/>
    <mergeCell ref="E42:H42"/>
    <mergeCell ref="E43:H43"/>
    <mergeCell ref="J63:J64"/>
    <mergeCell ref="E79:J79"/>
    <mergeCell ref="J74:J75"/>
    <mergeCell ref="J76:J77"/>
    <mergeCell ref="E99:H99"/>
    <mergeCell ref="J99:J100"/>
    <mergeCell ref="J96:J97"/>
    <mergeCell ref="F100:H100"/>
    <mergeCell ref="E25:H25"/>
    <mergeCell ref="J28:J29"/>
    <mergeCell ref="E28:H28"/>
    <mergeCell ref="E34:H34"/>
    <mergeCell ref="E35:H35"/>
    <mergeCell ref="E36:H36"/>
    <mergeCell ref="D86:H86"/>
    <mergeCell ref="D91:H91"/>
    <mergeCell ref="C11:H11"/>
    <mergeCell ref="C16:H16"/>
    <mergeCell ref="E12:H12"/>
    <mergeCell ref="E13:H13"/>
    <mergeCell ref="E14:H14"/>
    <mergeCell ref="C54:H54"/>
    <mergeCell ref="E89:H89"/>
    <mergeCell ref="E75:H75"/>
    <mergeCell ref="E76:H76"/>
    <mergeCell ref="C172:H172"/>
    <mergeCell ref="C187:H187"/>
    <mergeCell ref="C208:H208"/>
    <mergeCell ref="E78:H78"/>
    <mergeCell ref="E82:H82"/>
    <mergeCell ref="E97:H97"/>
    <mergeCell ref="E103:H103"/>
    <mergeCell ref="E104:H104"/>
    <mergeCell ref="E105:H105"/>
    <mergeCell ref="E92:H92"/>
    <mergeCell ref="E93:H93"/>
    <mergeCell ref="E94:H94"/>
    <mergeCell ref="E95:H95"/>
    <mergeCell ref="E96:H96"/>
    <mergeCell ref="E125:H125"/>
    <mergeCell ref="E126:H126"/>
    <mergeCell ref="E127:H127"/>
    <mergeCell ref="E130:H130"/>
    <mergeCell ref="E132:H132"/>
    <mergeCell ref="E133:H133"/>
    <mergeCell ref="E136:H136"/>
    <mergeCell ref="E70:H70"/>
    <mergeCell ref="E71:H71"/>
    <mergeCell ref="E72:H72"/>
    <mergeCell ref="E73:H73"/>
    <mergeCell ref="E74:H74"/>
    <mergeCell ref="E83:H83"/>
    <mergeCell ref="E84:H84"/>
    <mergeCell ref="E87:H87"/>
    <mergeCell ref="E88:H88"/>
    <mergeCell ref="E57:H57"/>
    <mergeCell ref="E58:H58"/>
    <mergeCell ref="E59:H59"/>
    <mergeCell ref="E62:H62"/>
    <mergeCell ref="E63:H63"/>
    <mergeCell ref="E64:H64"/>
    <mergeCell ref="E67:H67"/>
    <mergeCell ref="E68:H68"/>
    <mergeCell ref="E69:H69"/>
    <mergeCell ref="E159:H159"/>
    <mergeCell ref="E131:H131"/>
    <mergeCell ref="E108:H108"/>
    <mergeCell ref="E109:H109"/>
    <mergeCell ref="E110:H110"/>
    <mergeCell ref="E123:H123"/>
    <mergeCell ref="E124:H124"/>
    <mergeCell ref="E139:H139"/>
    <mergeCell ref="E142:H142"/>
    <mergeCell ref="E143:H143"/>
    <mergeCell ref="E148:H148"/>
    <mergeCell ref="E149:H149"/>
    <mergeCell ref="E150:H150"/>
    <mergeCell ref="E153:H153"/>
    <mergeCell ref="E154:H154"/>
    <mergeCell ref="D147:H147"/>
    <mergeCell ref="E155:H155"/>
    <mergeCell ref="D135:H135"/>
    <mergeCell ref="D141:H141"/>
    <mergeCell ref="E137:H137"/>
    <mergeCell ref="E138:H138"/>
    <mergeCell ref="E158:H158"/>
    <mergeCell ref="D174:H174"/>
    <mergeCell ref="E144:H144"/>
    <mergeCell ref="E145:H145"/>
    <mergeCell ref="D180:H180"/>
    <mergeCell ref="D189:H189"/>
    <mergeCell ref="D194:H194"/>
    <mergeCell ref="E190:H190"/>
    <mergeCell ref="E191:H191"/>
    <mergeCell ref="E192:H192"/>
    <mergeCell ref="E183:H183"/>
    <mergeCell ref="D152:H152"/>
    <mergeCell ref="D157:H157"/>
    <mergeCell ref="D163:H163"/>
    <mergeCell ref="D169:H169"/>
    <mergeCell ref="E176:H176"/>
    <mergeCell ref="E177:H177"/>
    <mergeCell ref="E178:H178"/>
    <mergeCell ref="E181:H181"/>
    <mergeCell ref="E182:H182"/>
    <mergeCell ref="E164:H164"/>
    <mergeCell ref="E165:H165"/>
    <mergeCell ref="E166:H166"/>
    <mergeCell ref="E167:H167"/>
    <mergeCell ref="E175:H175"/>
    <mergeCell ref="E160:H160"/>
    <mergeCell ref="E161:H161"/>
    <mergeCell ref="E248:H248"/>
    <mergeCell ref="E249:H249"/>
    <mergeCell ref="E250:H250"/>
    <mergeCell ref="E251:H251"/>
    <mergeCell ref="E240:J240"/>
    <mergeCell ref="E243:J243"/>
    <mergeCell ref="J250:J251"/>
    <mergeCell ref="D199:H199"/>
    <mergeCell ref="D210:H210"/>
    <mergeCell ref="D216:H216"/>
    <mergeCell ref="D224:H224"/>
    <mergeCell ref="D227:H227"/>
    <mergeCell ref="E202:H202"/>
    <mergeCell ref="E203:H203"/>
    <mergeCell ref="E205:H205"/>
    <mergeCell ref="E211:H211"/>
    <mergeCell ref="E212:H212"/>
    <mergeCell ref="E213:H213"/>
    <mergeCell ref="E214:H214"/>
    <mergeCell ref="E217:H217"/>
    <mergeCell ref="E218:H218"/>
    <mergeCell ref="E219:H219"/>
    <mergeCell ref="E201:H201"/>
    <mergeCell ref="C245:H245"/>
    <mergeCell ref="J144:J145"/>
    <mergeCell ref="J154:J155"/>
    <mergeCell ref="J166:J167"/>
    <mergeCell ref="E277:H277"/>
    <mergeCell ref="E278:H278"/>
    <mergeCell ref="E279:H279"/>
    <mergeCell ref="E280:H280"/>
    <mergeCell ref="E268:H268"/>
    <mergeCell ref="E271:H271"/>
    <mergeCell ref="E272:H272"/>
    <mergeCell ref="E273:H273"/>
    <mergeCell ref="E274:H274"/>
    <mergeCell ref="E220:H220"/>
    <mergeCell ref="E221:H221"/>
    <mergeCell ref="E236:H236"/>
    <mergeCell ref="E237:H237"/>
    <mergeCell ref="E238:H238"/>
    <mergeCell ref="E231:J231"/>
    <mergeCell ref="E195:H195"/>
    <mergeCell ref="E196:H196"/>
    <mergeCell ref="E197:H197"/>
    <mergeCell ref="E200:H200"/>
    <mergeCell ref="E299:J299"/>
    <mergeCell ref="E304:J304"/>
    <mergeCell ref="J256:J257"/>
    <mergeCell ref="E260:J260"/>
    <mergeCell ref="J267:J268"/>
    <mergeCell ref="J273:J274"/>
    <mergeCell ref="E281:J281"/>
    <mergeCell ref="C301:H301"/>
    <mergeCell ref="C303:H303"/>
    <mergeCell ref="C262:H262"/>
    <mergeCell ref="C290:H290"/>
    <mergeCell ref="C283:H283"/>
    <mergeCell ref="D259:H259"/>
    <mergeCell ref="D264:H264"/>
    <mergeCell ref="D270:H270"/>
    <mergeCell ref="D276:H276"/>
    <mergeCell ref="E256:H256"/>
    <mergeCell ref="E257:H257"/>
    <mergeCell ref="E265:H265"/>
    <mergeCell ref="E266:H266"/>
    <mergeCell ref="E267:H267"/>
    <mergeCell ref="J213:J214"/>
    <mergeCell ref="J219:J220"/>
    <mergeCell ref="E222:J222"/>
    <mergeCell ref="E225:J225"/>
    <mergeCell ref="E228:J228"/>
    <mergeCell ref="B286:E286"/>
    <mergeCell ref="D295:H295"/>
    <mergeCell ref="D298:H298"/>
    <mergeCell ref="D292:H292"/>
    <mergeCell ref="E284:J284"/>
    <mergeCell ref="D242:H242"/>
    <mergeCell ref="D247:H247"/>
    <mergeCell ref="D253:H253"/>
    <mergeCell ref="E239:H239"/>
    <mergeCell ref="J278:J279"/>
    <mergeCell ref="D230:H230"/>
    <mergeCell ref="D235:H235"/>
    <mergeCell ref="E296:J296"/>
    <mergeCell ref="E254:H254"/>
    <mergeCell ref="E255:H255"/>
    <mergeCell ref="C233:H233"/>
    <mergeCell ref="J149:J150"/>
    <mergeCell ref="E170:J170"/>
    <mergeCell ref="B9:E9"/>
    <mergeCell ref="J72:J73"/>
    <mergeCell ref="J70:J71"/>
    <mergeCell ref="J68:J69"/>
    <mergeCell ref="E31:J31"/>
    <mergeCell ref="E30:J30"/>
    <mergeCell ref="E293:J293"/>
    <mergeCell ref="J177:J178"/>
    <mergeCell ref="J182:J183"/>
    <mergeCell ref="J191:J192"/>
    <mergeCell ref="E206:J206"/>
    <mergeCell ref="J203:J204"/>
    <mergeCell ref="G204:H204"/>
    <mergeCell ref="B185:E185"/>
    <mergeCell ref="J83:J84"/>
    <mergeCell ref="J88:J89"/>
    <mergeCell ref="J104:J105"/>
    <mergeCell ref="J119:J120"/>
    <mergeCell ref="F98:H98"/>
    <mergeCell ref="J126:J127"/>
    <mergeCell ref="J132:J133"/>
    <mergeCell ref="J138:J139"/>
  </mergeCells>
  <phoneticPr fontId="2"/>
  <pageMargins left="0.59055118110236227" right="0.59055118110236227" top="0.59055118110236227" bottom="0.49212598425196852" header="0.31496062992125984" footer="0.31496062992125984"/>
  <pageSetup paperSize="9" orientation="portrait" horizontalDpi="0" verticalDpi="0" r:id="rId1"/>
  <rowBreaks count="5" manualBreakCount="5">
    <brk id="50" max="16383" man="1"/>
    <brk id="156" max="16383" man="1"/>
    <brk id="198" max="16383" man="1"/>
    <brk id="232" max="16383" man="1"/>
    <brk id="27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code!$C$2:$C$48</xm:f>
          </x14:formula1>
          <xm:sqref>F5</xm:sqref>
        </x14:dataValidation>
        <x14:dataValidation type="list" allowBlank="1" showInputMessage="1" showErrorMessage="1">
          <x14:formula1>
            <xm:f>code!$E$4:$E$13</xm:f>
          </x14:formula1>
          <xm:sqref>F6</xm:sqref>
        </x14:dataValidation>
        <x14:dataValidation type="list" allowBlank="1" showInputMessage="1" showErrorMessage="1">
          <x14:formula1>
            <xm:f>code!$F$9:$F$11</xm:f>
          </x14:formula1>
          <xm:sqref>J13 J24 J35 J19:J20 J196 J58:J59 J63:J64 J83:J84 J88:J89 J104:J105 J109:J110 J154:J155 J182:J183 J191:J192 J27:J29 J149:J150 J278:J279</xm:sqref>
        </x14:dataValidation>
        <x14:dataValidation type="list" allowBlank="1" showInputMessage="1" showErrorMessage="1">
          <x14:formula1>
            <xm:f>code!$F$9:$F$12</xm:f>
          </x14:formula1>
          <xm:sqref>J48:J49 J132:J133 J138:J139 J144:J145 J160 J166:J167 J177:J178 J213:J214 J237 J250:J251 J256:J257 J267:J268 J273:J274</xm:sqref>
        </x14:dataValidation>
        <x14:dataValidation type="list" allowBlank="1" showInputMessage="1" showErrorMessage="1">
          <x14:formula1>
            <xm:f>code!$F$9:$F$13</xm:f>
          </x14:formula1>
          <xm:sqref>J42:J43 J126:J127 J219:J220</xm:sqref>
        </x14:dataValidation>
        <x14:dataValidation type="list" allowBlank="1" showInputMessage="1" showErrorMessage="1">
          <x14:formula1>
            <xm:f>code!$F$9:$F$20</xm:f>
          </x14:formula1>
          <xm:sqref>J68:J77</xm:sqref>
        </x14:dataValidation>
        <x14:dataValidation type="list" allowBlank="1" showInputMessage="1" showErrorMessage="1">
          <x14:formula1>
            <xm:f>code!$F$9:$F$16</xm:f>
          </x14:formula1>
          <xm:sqref>J119:J120</xm:sqref>
        </x14:dataValidation>
        <x14:dataValidation type="list" allowBlank="1" showInputMessage="1" showErrorMessage="1">
          <x14:formula1>
            <xm:f>code!$F$9:$F$14</xm:f>
          </x14:formula1>
          <xm:sqref>J200:J204</xm:sqref>
        </x14:dataValidation>
        <x14:dataValidation type="list" allowBlank="1" showInputMessage="1" showErrorMessage="1">
          <x14:formula1>
            <xm:f>code!$F$9:$F$17</xm:f>
          </x14:formula1>
          <xm:sqref>J96:J97 J99:J100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topLeftCell="A2" zoomScaleNormal="100" workbookViewId="0">
      <pane ySplit="2" topLeftCell="A4" activePane="bottomLeft" state="frozen"/>
      <selection activeCell="H4" sqref="H4"/>
      <selection pane="bottomLeft" activeCell="B71" sqref="B71"/>
    </sheetView>
  </sheetViews>
  <sheetFormatPr defaultRowHeight="11.25" x14ac:dyDescent="0.15"/>
  <cols>
    <col min="1" max="2" width="9" style="32" customWidth="1"/>
    <col min="3" max="3" width="4.125" style="32" customWidth="1"/>
    <col min="4" max="4" width="7.125" style="32" customWidth="1"/>
    <col min="5" max="6" width="9" style="32"/>
    <col min="7" max="7" width="6.875" style="32" customWidth="1"/>
    <col min="8" max="9" width="9" style="32"/>
    <col min="10" max="10" width="6.875" style="32" customWidth="1"/>
    <col min="11" max="12" width="9" style="32"/>
    <col min="13" max="13" width="15.25" style="32" customWidth="1"/>
    <col min="14" max="17" width="9" style="32" customWidth="1"/>
    <col min="18" max="16384" width="9" style="32"/>
  </cols>
  <sheetData>
    <row r="1" spans="1:13" hidden="1" x14ac:dyDescent="0.15"/>
    <row r="2" spans="1:13" ht="15.75" customHeight="1" x14ac:dyDescent="0.15">
      <c r="D2" s="44" t="s">
        <v>74</v>
      </c>
      <c r="E2" s="44" t="e">
        <f>回答シート!L5</f>
        <v>#N/A</v>
      </c>
      <c r="F2" s="44"/>
      <c r="G2" s="44" t="s">
        <v>76</v>
      </c>
      <c r="H2" s="44">
        <f>回答シート!F6</f>
        <v>0</v>
      </c>
    </row>
    <row r="3" spans="1:13" ht="15.75" customHeight="1" x14ac:dyDescent="0.15">
      <c r="D3" s="44" t="s">
        <v>75</v>
      </c>
      <c r="E3" s="44">
        <f>回答シート!F5</f>
        <v>0</v>
      </c>
      <c r="F3" s="44"/>
      <c r="G3" s="44" t="s">
        <v>77</v>
      </c>
      <c r="H3" s="44">
        <f>回答シート!F7</f>
        <v>0</v>
      </c>
    </row>
    <row r="5" spans="1:13" ht="15.75" customHeight="1" x14ac:dyDescent="0.15">
      <c r="C5" s="93" t="s">
        <v>550</v>
      </c>
      <c r="D5" s="94"/>
      <c r="E5" s="94"/>
      <c r="F5" s="94"/>
      <c r="G5" s="95"/>
    </row>
    <row r="6" spans="1:13" ht="10.5" customHeight="1" x14ac:dyDescent="0.15">
      <c r="C6" s="45"/>
      <c r="D6" s="45"/>
      <c r="E6" s="45"/>
      <c r="F6" s="45"/>
      <c r="G6" s="45"/>
    </row>
    <row r="7" spans="1:13" ht="15.75" customHeight="1" x14ac:dyDescent="0.15">
      <c r="A7" s="32">
        <v>1100</v>
      </c>
      <c r="B7" s="32">
        <f>MATCH(D7,code!$F$9:$F$21)</f>
        <v>13</v>
      </c>
      <c r="C7" s="43" t="str">
        <f>VLOOKUP(A7,質問項目,5)</f>
        <v>（１）</v>
      </c>
      <c r="D7" s="42" t="str">
        <f>IF(回答シート!J13="","無回答",回答シート!J13)</f>
        <v>無回答</v>
      </c>
      <c r="E7" s="92" t="str">
        <f>IF(D7="無回答","",VLOOKUP(A7,質問項目,B7+6))</f>
        <v/>
      </c>
      <c r="F7" s="92"/>
      <c r="G7" s="92"/>
      <c r="H7" s="92"/>
      <c r="I7" s="92"/>
      <c r="J7" s="92"/>
      <c r="K7" s="92"/>
      <c r="L7" s="92"/>
      <c r="M7" s="92"/>
    </row>
    <row r="8" spans="1:13" ht="15.75" customHeight="1" x14ac:dyDescent="0.15">
      <c r="A8" s="32">
        <v>1200</v>
      </c>
      <c r="C8" s="43" t="str">
        <f>VLOOKUP(A8,質問項目,5)</f>
        <v>（２）</v>
      </c>
      <c r="D8" s="43"/>
      <c r="E8" s="43"/>
      <c r="F8" s="43"/>
      <c r="G8" s="43"/>
      <c r="H8" s="43"/>
      <c r="I8" s="43"/>
      <c r="J8" s="43"/>
      <c r="K8" s="43"/>
      <c r="L8" s="43"/>
      <c r="M8" s="43"/>
    </row>
    <row r="9" spans="1:13" ht="15.75" customHeight="1" x14ac:dyDescent="0.15">
      <c r="A9" s="32">
        <v>1201</v>
      </c>
      <c r="B9" s="32">
        <f>MATCH(D9,code!$F$9:$F$21)</f>
        <v>13</v>
      </c>
      <c r="C9" s="41" t="str">
        <f>"　"&amp;VLOOKUP(A9,質問項目,5)</f>
        <v>　①</v>
      </c>
      <c r="D9" s="42" t="str">
        <f>IF(回答シート!J19="","無回答",回答シート!J19)</f>
        <v>無回答</v>
      </c>
      <c r="E9" s="92" t="str">
        <f>IF(D9="無回答","",VLOOKUP(A9,質問項目,B9+6))</f>
        <v/>
      </c>
      <c r="F9" s="92"/>
      <c r="G9" s="92"/>
      <c r="H9" s="92"/>
      <c r="I9" s="92"/>
      <c r="J9" s="92"/>
      <c r="K9" s="92"/>
      <c r="L9" s="92"/>
      <c r="M9" s="92"/>
    </row>
    <row r="10" spans="1:13" ht="15.75" customHeight="1" x14ac:dyDescent="0.15">
      <c r="A10" s="32">
        <v>1202</v>
      </c>
      <c r="B10" s="32">
        <f>MATCH(D10,code!$F$9:$F$21)</f>
        <v>13</v>
      </c>
      <c r="C10" s="41" t="str">
        <f>"　"&amp;VLOOKUP(A10,質問項目,5)</f>
        <v>　②</v>
      </c>
      <c r="D10" s="42" t="str">
        <f>IF(回答シート!J24="","無回答",回答シート!J24)</f>
        <v>無回答</v>
      </c>
      <c r="E10" s="92" t="str">
        <f>IF(D10="無回答","",VLOOKUP(A10,質問項目,B10+6))</f>
        <v/>
      </c>
      <c r="F10" s="92"/>
      <c r="G10" s="92"/>
      <c r="H10" s="92"/>
      <c r="I10" s="92"/>
      <c r="J10" s="92"/>
      <c r="K10" s="92"/>
      <c r="L10" s="92"/>
      <c r="M10" s="92"/>
    </row>
    <row r="11" spans="1:13" ht="15.75" customHeight="1" x14ac:dyDescent="0.15">
      <c r="A11" s="32">
        <v>1203</v>
      </c>
      <c r="B11" s="32">
        <f>MATCH(D11,code!$F$9:$F$21)</f>
        <v>13</v>
      </c>
      <c r="C11" s="41" t="str">
        <f>"　"&amp;VLOOKUP(A11,質問項目,5)</f>
        <v>　③</v>
      </c>
      <c r="D11" s="42" t="str">
        <f>IF(回答シート!J27="","無回答",回答シート!J27)</f>
        <v>無回答</v>
      </c>
      <c r="E11" s="92" t="str">
        <f>IF(D11="無回答","",VLOOKUP(A11,質問項目,B11+6))</f>
        <v/>
      </c>
      <c r="F11" s="92"/>
      <c r="G11" s="92"/>
      <c r="H11" s="92"/>
      <c r="I11" s="92"/>
      <c r="J11" s="92"/>
      <c r="K11" s="92"/>
      <c r="L11" s="92"/>
      <c r="M11" s="92"/>
    </row>
    <row r="12" spans="1:13" ht="15.75" customHeight="1" x14ac:dyDescent="0.15">
      <c r="A12" s="32">
        <v>1203</v>
      </c>
      <c r="B12" s="32">
        <f>MATCH(D12,code!$F$9:$F$21)</f>
        <v>13</v>
      </c>
      <c r="C12" s="41"/>
      <c r="D12" s="42" t="str">
        <f>IF(回答シート!J28="","無回答",回答シート!J28)</f>
        <v>無回答</v>
      </c>
      <c r="E12" s="92" t="str">
        <f>IF(D12="無回答","",VLOOKUP(A12,質問項目,B12+6))</f>
        <v/>
      </c>
      <c r="F12" s="92"/>
      <c r="G12" s="92"/>
      <c r="H12" s="92"/>
      <c r="I12" s="92"/>
      <c r="J12" s="92"/>
      <c r="K12" s="92"/>
      <c r="L12" s="92"/>
      <c r="M12" s="92"/>
    </row>
    <row r="13" spans="1:13" ht="36" customHeight="1" x14ac:dyDescent="0.15">
      <c r="C13" s="41"/>
      <c r="D13" s="96" t="str">
        <f>IF(回答シート!K28=0,"",IF(回答シート!E31="","無回答",回答シート!E31))</f>
        <v/>
      </c>
      <c r="E13" s="96"/>
      <c r="F13" s="96"/>
      <c r="G13" s="96"/>
      <c r="H13" s="96"/>
      <c r="I13" s="96"/>
      <c r="J13" s="96"/>
      <c r="K13" s="96"/>
      <c r="L13" s="96"/>
      <c r="M13" s="96"/>
    </row>
    <row r="14" spans="1:13" ht="15.75" customHeight="1" x14ac:dyDescent="0.15">
      <c r="A14" s="32">
        <v>1204</v>
      </c>
      <c r="B14" s="32">
        <f>MATCH(D14,code!$F$9:$F$21)</f>
        <v>13</v>
      </c>
      <c r="C14" s="41" t="str">
        <f>"　"&amp;VLOOKUP(A14,質問項目,5)</f>
        <v>　④</v>
      </c>
      <c r="D14" s="42" t="str">
        <f>IF(回答シート!J35="","無回答",回答シート!J35)</f>
        <v>無回答</v>
      </c>
      <c r="E14" s="92" t="str">
        <f>IF(D14="無回答","",VLOOKUP(A14,質問項目,B14+6))</f>
        <v/>
      </c>
      <c r="F14" s="92"/>
      <c r="G14" s="92"/>
      <c r="H14" s="92"/>
      <c r="I14" s="92"/>
      <c r="J14" s="92"/>
      <c r="K14" s="92"/>
      <c r="L14" s="92"/>
      <c r="M14" s="92"/>
    </row>
    <row r="15" spans="1:13" ht="15.75" customHeight="1" x14ac:dyDescent="0.15">
      <c r="A15" s="32">
        <v>1205</v>
      </c>
      <c r="B15" s="32">
        <f>MATCH(D15,code!$F$9:$F$21)</f>
        <v>13</v>
      </c>
      <c r="C15" s="41" t="str">
        <f>"　"&amp;VLOOKUP(A15,質問項目,5)</f>
        <v>　⑤</v>
      </c>
      <c r="D15" s="42" t="str">
        <f>IF(回答シート!J42="","無回答",回答シート!J42)</f>
        <v>無回答</v>
      </c>
      <c r="E15" s="92" t="str">
        <f>IF(D15="無回答","",VLOOKUP(A15,質問項目,B15+6))</f>
        <v/>
      </c>
      <c r="F15" s="92"/>
      <c r="G15" s="92"/>
      <c r="H15" s="92"/>
      <c r="I15" s="92"/>
      <c r="J15" s="92"/>
      <c r="K15" s="92"/>
      <c r="L15" s="92"/>
      <c r="M15" s="92"/>
    </row>
    <row r="16" spans="1:13" ht="15.75" customHeight="1" x14ac:dyDescent="0.15">
      <c r="A16" s="32">
        <v>1206</v>
      </c>
      <c r="B16" s="32">
        <f>MATCH(D16,code!$F$9:$F$21)</f>
        <v>13</v>
      </c>
      <c r="C16" s="41" t="str">
        <f>"　"&amp;VLOOKUP(A16,質問項目,5)</f>
        <v>　⑥</v>
      </c>
      <c r="D16" s="42" t="str">
        <f>IF(回答シート!J48="","無回答",回答シート!J48)</f>
        <v>無回答</v>
      </c>
      <c r="E16" s="92" t="str">
        <f>IF(D16="無回答","",VLOOKUP(A16,質問項目,B16+6))</f>
        <v/>
      </c>
      <c r="F16" s="92"/>
      <c r="G16" s="92"/>
      <c r="H16" s="92"/>
      <c r="I16" s="92"/>
      <c r="J16" s="92"/>
      <c r="K16" s="92"/>
      <c r="L16" s="92"/>
      <c r="M16" s="92"/>
    </row>
    <row r="17" spans="1:15" ht="36" customHeight="1" x14ac:dyDescent="0.15">
      <c r="A17" s="32">
        <v>1207</v>
      </c>
      <c r="C17" s="41" t="str">
        <f>"　"&amp;VLOOKUP(A17,質問項目,5)</f>
        <v>　⑦</v>
      </c>
      <c r="D17" s="96" t="str">
        <f>IF(回答シート!E52="","無回答",回答シート!E52)</f>
        <v>無回答</v>
      </c>
      <c r="E17" s="96"/>
      <c r="F17" s="96"/>
      <c r="G17" s="96"/>
      <c r="H17" s="96"/>
      <c r="I17" s="96"/>
      <c r="J17" s="96"/>
      <c r="K17" s="96"/>
      <c r="L17" s="96"/>
      <c r="M17" s="96"/>
    </row>
    <row r="18" spans="1:15" ht="15.75" customHeight="1" x14ac:dyDescent="0.15">
      <c r="A18" s="32">
        <v>1300</v>
      </c>
      <c r="C18" s="43" t="str">
        <f>VLOOKUP(A18,質問項目,5)</f>
        <v>（３）</v>
      </c>
      <c r="D18" s="43"/>
      <c r="E18" s="43"/>
      <c r="F18" s="43"/>
      <c r="G18" s="43"/>
      <c r="H18" s="43"/>
      <c r="I18" s="43"/>
      <c r="J18" s="43"/>
      <c r="K18" s="43"/>
      <c r="L18" s="43"/>
      <c r="M18" s="43"/>
    </row>
    <row r="19" spans="1:15" ht="15.75" customHeight="1" x14ac:dyDescent="0.15">
      <c r="A19" s="32">
        <v>1301</v>
      </c>
      <c r="B19" s="32">
        <f>MATCH(D19,code!$F$9:$F$21)</f>
        <v>13</v>
      </c>
      <c r="C19" s="41" t="str">
        <f>"　"&amp;VLOOKUP(A19,質問項目,5)</f>
        <v>　①</v>
      </c>
      <c r="D19" s="42" t="str">
        <f>IF(回答シート!J58="","無回答",回答シート!J58)</f>
        <v>無回答</v>
      </c>
      <c r="E19" s="92" t="str">
        <f>IF(D19="無回答","",VLOOKUP(A19,質問項目,B19+6))</f>
        <v/>
      </c>
      <c r="F19" s="92"/>
      <c r="G19" s="92"/>
      <c r="H19" s="92"/>
      <c r="I19" s="92"/>
      <c r="J19" s="92"/>
      <c r="K19" s="92"/>
      <c r="L19" s="92"/>
      <c r="M19" s="92"/>
    </row>
    <row r="20" spans="1:15" ht="15.75" customHeight="1" x14ac:dyDescent="0.15">
      <c r="A20" s="32">
        <v>1302</v>
      </c>
      <c r="B20" s="32">
        <f>MATCH(D20,code!$F$9:$F$21)</f>
        <v>13</v>
      </c>
      <c r="C20" s="41" t="str">
        <f>"　"&amp;VLOOKUP(A20,質問項目,5)</f>
        <v>　②</v>
      </c>
      <c r="D20" s="42" t="str">
        <f>IF(回答シート!J63="","無回答",回答シート!J63)</f>
        <v>無回答</v>
      </c>
      <c r="E20" s="92" t="str">
        <f>IF(D20="無回答","",VLOOKUP(A20,質問項目,B20+6))</f>
        <v/>
      </c>
      <c r="F20" s="92"/>
      <c r="G20" s="92"/>
      <c r="H20" s="92"/>
      <c r="I20" s="92"/>
      <c r="J20" s="92"/>
      <c r="K20" s="92"/>
      <c r="L20" s="92"/>
      <c r="M20" s="92"/>
    </row>
    <row r="21" spans="1:15" ht="15.75" customHeight="1" x14ac:dyDescent="0.15">
      <c r="A21" s="32">
        <v>1303</v>
      </c>
      <c r="B21" s="32">
        <f>IF(D21="","",MATCH(D21,code!$F$9:$F$21))</f>
        <v>13</v>
      </c>
      <c r="C21" s="41" t="str">
        <f>"　"&amp;VLOOKUP(A21,質問項目,5)</f>
        <v>　③</v>
      </c>
      <c r="D21" s="42" t="str">
        <f>IF(回答シート!K77=0,"無回答",IF(回答シート!J68="","",回答シート!J68))</f>
        <v>無回答</v>
      </c>
      <c r="E21" s="92" t="str">
        <f>IF(D21="","",VLOOKUP(A21,質問項目,B21+6))</f>
        <v>　</v>
      </c>
      <c r="F21" s="92"/>
      <c r="G21" s="42" t="str">
        <f>IF(回答シート!J72="","",回答シート!J72)</f>
        <v/>
      </c>
      <c r="H21" s="92" t="str">
        <f>IF(G21="","",VLOOKUP(A21,質問項目,N21+6))</f>
        <v/>
      </c>
      <c r="I21" s="92"/>
      <c r="J21" s="42" t="str">
        <f>IF(回答シート!J76="","",回答シート!J76)</f>
        <v/>
      </c>
      <c r="K21" s="92" t="str">
        <f>IF(J21="","",VLOOKUP(A21,質問項目,O21+6))</f>
        <v/>
      </c>
      <c r="L21" s="92"/>
      <c r="M21" s="43"/>
      <c r="N21" s="32" t="str">
        <f>IF(G21="","",MATCH(G21,code!$F$9:$F$21))</f>
        <v/>
      </c>
      <c r="O21" s="32" t="str">
        <f>IF(J21="","",MATCH(J21,code!$F$9:$F$21))</f>
        <v/>
      </c>
    </row>
    <row r="22" spans="1:15" ht="15.75" customHeight="1" x14ac:dyDescent="0.15">
      <c r="A22" s="32">
        <v>1303</v>
      </c>
      <c r="B22" s="32" t="str">
        <f>IF(D22="","",MATCH(D22,code!$F$9:$F$21))</f>
        <v/>
      </c>
      <c r="C22" s="41"/>
      <c r="D22" s="42" t="str">
        <f>IF(回答シート!J70="","",回答シート!J70)</f>
        <v/>
      </c>
      <c r="E22" s="92" t="str">
        <f>IF(D22="","",VLOOKUP(A22,質問項目,B22+6))</f>
        <v/>
      </c>
      <c r="F22" s="92"/>
      <c r="G22" s="42" t="str">
        <f>IF(回答シート!J74="","",回答シート!J74)</f>
        <v/>
      </c>
      <c r="H22" s="92" t="str">
        <f>IF(G22="","",VLOOKUP(A21,質問項目,N22+6))</f>
        <v/>
      </c>
      <c r="I22" s="92"/>
      <c r="J22" s="44"/>
      <c r="K22" s="44"/>
      <c r="L22" s="44"/>
      <c r="M22" s="44"/>
      <c r="N22" s="32" t="str">
        <f>IF(G22="","",MATCH(G22,code!$F$9:$F$21))</f>
        <v/>
      </c>
    </row>
    <row r="23" spans="1:15" ht="36" customHeight="1" x14ac:dyDescent="0.15">
      <c r="A23" s="32">
        <v>1303</v>
      </c>
      <c r="C23" s="41"/>
      <c r="D23" s="96" t="str">
        <f>IF(回答シート!M79=20,"＜入力の訂正のお願い＞　具体的なことを記入した場合、記号の ｌ を必ず選択してください",IF(回答シート!K79=0,"",IF(回答シート!E79="","無回答",回答シート!E79)))</f>
        <v/>
      </c>
      <c r="E23" s="96"/>
      <c r="F23" s="96"/>
      <c r="G23" s="96"/>
      <c r="H23" s="96"/>
      <c r="I23" s="96"/>
      <c r="J23" s="96"/>
      <c r="K23" s="96"/>
      <c r="L23" s="96"/>
      <c r="M23" s="96"/>
    </row>
    <row r="24" spans="1:15" ht="15.75" customHeight="1" x14ac:dyDescent="0.15">
      <c r="A24" s="32">
        <v>1304</v>
      </c>
      <c r="B24" s="32">
        <f>MATCH(D24,code!$F$9:$F$21)</f>
        <v>13</v>
      </c>
      <c r="C24" s="41" t="str">
        <f t="shared" ref="C24:C37" si="0">"　"&amp;VLOOKUP(A24,質問項目,5)</f>
        <v>　④</v>
      </c>
      <c r="D24" s="42" t="str">
        <f>IF(回答シート!J83="","無回答",回答シート!J83)</f>
        <v>無回答</v>
      </c>
      <c r="E24" s="92" t="str">
        <f t="shared" ref="E24:E37" si="1">IF(D24="無回答","",VLOOKUP(A24,質問項目,B24+6))</f>
        <v/>
      </c>
      <c r="F24" s="92"/>
      <c r="G24" s="92"/>
      <c r="H24" s="92"/>
      <c r="I24" s="92"/>
      <c r="J24" s="92"/>
      <c r="K24" s="92"/>
      <c r="L24" s="92"/>
      <c r="M24" s="92"/>
    </row>
    <row r="25" spans="1:15" ht="15.75" customHeight="1" x14ac:dyDescent="0.15">
      <c r="A25" s="32">
        <v>1305</v>
      </c>
      <c r="B25" s="32">
        <f>MATCH(D25,code!$F$9:$F$21)</f>
        <v>13</v>
      </c>
      <c r="C25" s="41" t="str">
        <f t="shared" si="0"/>
        <v>　⑤</v>
      </c>
      <c r="D25" s="42" t="str">
        <f>IF(回答シート!J88="","無回答",回答シート!J88)</f>
        <v>無回答</v>
      </c>
      <c r="E25" s="92" t="str">
        <f t="shared" si="1"/>
        <v/>
      </c>
      <c r="F25" s="92"/>
      <c r="G25" s="92"/>
      <c r="H25" s="92"/>
      <c r="I25" s="92"/>
      <c r="J25" s="92"/>
      <c r="K25" s="92"/>
      <c r="L25" s="92"/>
      <c r="M25" s="92"/>
    </row>
    <row r="26" spans="1:15" ht="15.75" customHeight="1" x14ac:dyDescent="0.15">
      <c r="A26" s="32">
        <v>1306</v>
      </c>
      <c r="B26" s="32">
        <f>IF(D26="","",MATCH(D26,code!$F$9:$F$21))</f>
        <v>13</v>
      </c>
      <c r="C26" s="41" t="str">
        <f t="shared" si="0"/>
        <v>　⑥</v>
      </c>
      <c r="D26" s="42" t="str">
        <f>IF(回答シート!K100=0,"無回答",IF(回答シート!J96="","",回答シート!J96))</f>
        <v>無回答</v>
      </c>
      <c r="E26" s="92" t="str">
        <f t="shared" si="1"/>
        <v/>
      </c>
      <c r="F26" s="92"/>
      <c r="G26" s="42" t="str">
        <f>IF(回答シート!J99="","",回答シート!J99)</f>
        <v/>
      </c>
      <c r="H26" s="92" t="str">
        <f>IF(G26="","",VLOOKUP(A26,質問項目,N26+6))</f>
        <v/>
      </c>
      <c r="I26" s="92"/>
      <c r="J26" s="42" t="str">
        <f>IF(回答シート!J81="","",回答シート!J81)</f>
        <v/>
      </c>
      <c r="K26" s="92" t="str">
        <f>IF(J26="","",VLOOKUP(A26,質問項目,O26+6))</f>
        <v/>
      </c>
      <c r="L26" s="92"/>
      <c r="M26" s="43"/>
      <c r="N26" s="32" t="str">
        <f>IF(G26="","",MATCH(G26,code!$F$9:$F$21))</f>
        <v/>
      </c>
      <c r="O26" s="32" t="str">
        <f>IF(J26="","",MATCH(J26,code!$F$9:$F$21))</f>
        <v/>
      </c>
    </row>
    <row r="27" spans="1:15" ht="15.75" customHeight="1" x14ac:dyDescent="0.15">
      <c r="A27" s="32">
        <v>1307</v>
      </c>
      <c r="B27" s="32">
        <f>MATCH(D27,code!$F$9:$F$21)</f>
        <v>13</v>
      </c>
      <c r="C27" s="41" t="str">
        <f t="shared" si="0"/>
        <v>　⑦</v>
      </c>
      <c r="D27" s="42" t="str">
        <f>IF(回答シート!J104="","無回答",回答シート!J104)</f>
        <v>無回答</v>
      </c>
      <c r="E27" s="92" t="str">
        <f t="shared" si="1"/>
        <v/>
      </c>
      <c r="F27" s="92"/>
      <c r="G27" s="92"/>
      <c r="H27" s="92"/>
      <c r="I27" s="92"/>
      <c r="J27" s="92"/>
      <c r="K27" s="92"/>
      <c r="L27" s="92"/>
      <c r="M27" s="92"/>
    </row>
    <row r="28" spans="1:15" ht="15.75" customHeight="1" x14ac:dyDescent="0.15">
      <c r="A28" s="32">
        <v>1308</v>
      </c>
      <c r="B28" s="32">
        <f>MATCH(D28,code!$F$9:$F$21)</f>
        <v>13</v>
      </c>
      <c r="C28" s="41" t="str">
        <f t="shared" si="0"/>
        <v>　⑧</v>
      </c>
      <c r="D28" s="42" t="str">
        <f>IF(回答シート!J109="","無回答",回答シート!J109)</f>
        <v>無回答</v>
      </c>
      <c r="E28" s="92" t="str">
        <f t="shared" si="1"/>
        <v/>
      </c>
      <c r="F28" s="92"/>
      <c r="G28" s="92"/>
      <c r="H28" s="92"/>
      <c r="I28" s="92"/>
      <c r="J28" s="92"/>
      <c r="K28" s="92"/>
      <c r="L28" s="92"/>
      <c r="M28" s="92"/>
    </row>
    <row r="29" spans="1:15" ht="15.75" customHeight="1" x14ac:dyDescent="0.15">
      <c r="A29" s="32">
        <v>1309</v>
      </c>
      <c r="B29" s="32">
        <f>MATCH(D29,code!$F$9:$F$21)</f>
        <v>13</v>
      </c>
      <c r="C29" s="41" t="str">
        <f t="shared" si="0"/>
        <v>　⑨</v>
      </c>
      <c r="D29" s="42" t="str">
        <f>IF(回答シート!J119="","無回答",回答シート!J119)</f>
        <v>無回答</v>
      </c>
      <c r="E29" s="92" t="str">
        <f t="shared" si="1"/>
        <v/>
      </c>
      <c r="F29" s="92"/>
      <c r="G29" s="92"/>
      <c r="H29" s="92"/>
      <c r="I29" s="92"/>
      <c r="J29" s="92"/>
      <c r="K29" s="92"/>
      <c r="L29" s="92"/>
      <c r="M29" s="92"/>
    </row>
    <row r="30" spans="1:15" ht="15.75" customHeight="1" x14ac:dyDescent="0.15">
      <c r="A30" s="32">
        <v>1310</v>
      </c>
      <c r="B30" s="32">
        <f>MATCH(D30,code!$F$9:$F$21)</f>
        <v>13</v>
      </c>
      <c r="C30" s="41" t="str">
        <f t="shared" si="0"/>
        <v>　⑩</v>
      </c>
      <c r="D30" s="42" t="str">
        <f>IF(回答シート!J126="","無回答",回答シート!J126)</f>
        <v>無回答</v>
      </c>
      <c r="E30" s="92" t="str">
        <f t="shared" si="1"/>
        <v/>
      </c>
      <c r="F30" s="92"/>
      <c r="G30" s="92"/>
      <c r="H30" s="92"/>
      <c r="I30" s="92"/>
      <c r="J30" s="92"/>
      <c r="K30" s="92"/>
      <c r="L30" s="92"/>
      <c r="M30" s="92"/>
    </row>
    <row r="31" spans="1:15" ht="15.75" customHeight="1" x14ac:dyDescent="0.15">
      <c r="A31" s="32">
        <v>1311</v>
      </c>
      <c r="B31" s="32">
        <f>MATCH(D31,code!$F$9:$F$21)</f>
        <v>13</v>
      </c>
      <c r="C31" s="41" t="str">
        <f t="shared" si="0"/>
        <v>　⑪</v>
      </c>
      <c r="D31" s="42" t="str">
        <f>IF(回答シート!J132="","無回答",回答シート!J132)</f>
        <v>無回答</v>
      </c>
      <c r="E31" s="92" t="str">
        <f t="shared" si="1"/>
        <v/>
      </c>
      <c r="F31" s="92"/>
      <c r="G31" s="92"/>
      <c r="H31" s="92"/>
      <c r="I31" s="92"/>
      <c r="J31" s="92"/>
      <c r="K31" s="92"/>
      <c r="L31" s="92"/>
      <c r="M31" s="92"/>
    </row>
    <row r="32" spans="1:15" ht="15.75" customHeight="1" x14ac:dyDescent="0.15">
      <c r="A32" s="32">
        <v>1312</v>
      </c>
      <c r="B32" s="32">
        <f>MATCH(D32,code!$F$9:$F$21)</f>
        <v>13</v>
      </c>
      <c r="C32" s="41" t="str">
        <f t="shared" si="0"/>
        <v>　⑫</v>
      </c>
      <c r="D32" s="42" t="str">
        <f>IF(回答シート!J138="","無回答",回答シート!J138)</f>
        <v>無回答</v>
      </c>
      <c r="E32" s="92" t="str">
        <f t="shared" si="1"/>
        <v/>
      </c>
      <c r="F32" s="92"/>
      <c r="G32" s="92"/>
      <c r="H32" s="92"/>
      <c r="I32" s="92"/>
      <c r="J32" s="92"/>
      <c r="K32" s="92"/>
      <c r="L32" s="92"/>
      <c r="M32" s="92"/>
    </row>
    <row r="33" spans="1:15" ht="15.75" customHeight="1" x14ac:dyDescent="0.15">
      <c r="A33" s="32">
        <v>1313</v>
      </c>
      <c r="B33" s="32">
        <f>MATCH(D33,code!$F$9:$F$21)</f>
        <v>13</v>
      </c>
      <c r="C33" s="41" t="str">
        <f t="shared" si="0"/>
        <v>　⑬</v>
      </c>
      <c r="D33" s="42" t="str">
        <f>IF(回答シート!J144="","無回答",回答シート!J144)</f>
        <v>無回答</v>
      </c>
      <c r="E33" s="92" t="str">
        <f t="shared" si="1"/>
        <v/>
      </c>
      <c r="F33" s="92"/>
      <c r="G33" s="92"/>
      <c r="H33" s="92"/>
      <c r="I33" s="92"/>
      <c r="J33" s="92"/>
      <c r="K33" s="92"/>
      <c r="L33" s="92"/>
      <c r="M33" s="92"/>
    </row>
    <row r="34" spans="1:15" ht="15.75" customHeight="1" x14ac:dyDescent="0.15">
      <c r="A34" s="32">
        <v>1314</v>
      </c>
      <c r="B34" s="32">
        <f>MATCH(D34,code!$F$9:$F$21)</f>
        <v>13</v>
      </c>
      <c r="C34" s="41" t="str">
        <f t="shared" si="0"/>
        <v>　⑭</v>
      </c>
      <c r="D34" s="42" t="str">
        <f>IF(回答シート!J149="","無回答",回答シート!J149)</f>
        <v>無回答</v>
      </c>
      <c r="E34" s="92" t="str">
        <f t="shared" si="1"/>
        <v/>
      </c>
      <c r="F34" s="92"/>
      <c r="G34" s="92"/>
      <c r="H34" s="92"/>
      <c r="I34" s="92"/>
      <c r="J34" s="92"/>
      <c r="K34" s="92"/>
      <c r="L34" s="92"/>
      <c r="M34" s="92"/>
    </row>
    <row r="35" spans="1:15" ht="15.75" customHeight="1" x14ac:dyDescent="0.15">
      <c r="A35" s="32">
        <v>1315</v>
      </c>
      <c r="B35" s="32">
        <f>MATCH(D35,code!$F$9:$F$21)</f>
        <v>13</v>
      </c>
      <c r="C35" s="41" t="str">
        <f t="shared" si="0"/>
        <v>　⑮</v>
      </c>
      <c r="D35" s="42" t="str">
        <f>IF(回答シート!J154="","無回答",回答シート!J154)</f>
        <v>無回答</v>
      </c>
      <c r="E35" s="92" t="str">
        <f t="shared" si="1"/>
        <v/>
      </c>
      <c r="F35" s="92"/>
      <c r="G35" s="92"/>
      <c r="H35" s="92"/>
      <c r="I35" s="92"/>
      <c r="J35" s="92"/>
      <c r="K35" s="92"/>
      <c r="L35" s="92"/>
      <c r="M35" s="92"/>
    </row>
    <row r="36" spans="1:15" ht="15.75" customHeight="1" x14ac:dyDescent="0.15">
      <c r="A36" s="32">
        <v>1316</v>
      </c>
      <c r="B36" s="32">
        <f>MATCH(D36,code!$F$9:$F$21)</f>
        <v>13</v>
      </c>
      <c r="C36" s="41" t="str">
        <f t="shared" si="0"/>
        <v>　⑯</v>
      </c>
      <c r="D36" s="42" t="str">
        <f>IF(回答シート!J160="","無回答",回答シート!J160)</f>
        <v>無回答</v>
      </c>
      <c r="E36" s="92" t="str">
        <f t="shared" si="1"/>
        <v/>
      </c>
      <c r="F36" s="92"/>
      <c r="G36" s="92"/>
      <c r="H36" s="92"/>
      <c r="I36" s="92"/>
      <c r="J36" s="92"/>
      <c r="K36" s="92"/>
      <c r="L36" s="92"/>
      <c r="M36" s="92"/>
    </row>
    <row r="37" spans="1:15" ht="15.75" customHeight="1" x14ac:dyDescent="0.15">
      <c r="A37" s="32">
        <v>1317</v>
      </c>
      <c r="B37" s="32">
        <f>MATCH(D37,code!$F$9:$F$21)</f>
        <v>13</v>
      </c>
      <c r="C37" s="41" t="str">
        <f t="shared" si="0"/>
        <v>　⑰</v>
      </c>
      <c r="D37" s="42" t="str">
        <f>IF(回答シート!J166="","無回答",回答シート!J166)</f>
        <v>無回答</v>
      </c>
      <c r="E37" s="92" t="str">
        <f t="shared" si="1"/>
        <v/>
      </c>
      <c r="F37" s="92"/>
      <c r="G37" s="92"/>
      <c r="H37" s="92"/>
      <c r="I37" s="92"/>
      <c r="J37" s="92"/>
      <c r="K37" s="92"/>
      <c r="L37" s="92"/>
      <c r="M37" s="92"/>
    </row>
    <row r="38" spans="1:15" ht="36" customHeight="1" x14ac:dyDescent="0.15">
      <c r="A38" s="32">
        <v>1318</v>
      </c>
      <c r="C38" s="41"/>
      <c r="D38" s="96" t="str">
        <f>IF(回答シート!E170="","無回答",回答シート!E170)</f>
        <v>無回答</v>
      </c>
      <c r="E38" s="96"/>
      <c r="F38" s="96"/>
      <c r="G38" s="96"/>
      <c r="H38" s="96"/>
      <c r="I38" s="96"/>
      <c r="J38" s="96"/>
      <c r="K38" s="96"/>
      <c r="L38" s="96"/>
      <c r="M38" s="96"/>
    </row>
    <row r="39" spans="1:15" ht="15.75" customHeight="1" x14ac:dyDescent="0.15">
      <c r="A39" s="32">
        <v>1400</v>
      </c>
      <c r="C39" s="43" t="str">
        <f>VLOOKUP(A39,質問項目,5)</f>
        <v>（４）</v>
      </c>
      <c r="D39" s="43"/>
      <c r="E39" s="43"/>
      <c r="F39" s="43"/>
      <c r="G39" s="43"/>
      <c r="H39" s="43"/>
      <c r="I39" s="43"/>
      <c r="J39" s="43"/>
      <c r="K39" s="43"/>
      <c r="L39" s="43"/>
      <c r="M39" s="43"/>
    </row>
    <row r="40" spans="1:15" ht="15.75" customHeight="1" x14ac:dyDescent="0.15">
      <c r="A40" s="32">
        <v>1401</v>
      </c>
      <c r="B40" s="32">
        <f>MATCH(D40,code!$F$9:$F$21)</f>
        <v>13</v>
      </c>
      <c r="C40" s="41" t="str">
        <f>"　"&amp;VLOOKUP(A40,質問項目,5)</f>
        <v>　①</v>
      </c>
      <c r="D40" s="42" t="str">
        <f>IF(回答シート!J177="","無回答",回答シート!J177)</f>
        <v>無回答</v>
      </c>
      <c r="E40" s="92" t="str">
        <f>IF(D40="無回答","",VLOOKUP(A40,質問項目,B40+6))</f>
        <v/>
      </c>
      <c r="F40" s="92"/>
      <c r="G40" s="92"/>
      <c r="H40" s="92"/>
      <c r="I40" s="92"/>
      <c r="J40" s="92"/>
      <c r="K40" s="92"/>
      <c r="L40" s="92"/>
      <c r="M40" s="92"/>
    </row>
    <row r="41" spans="1:15" ht="15.75" customHeight="1" x14ac:dyDescent="0.15">
      <c r="A41" s="32">
        <v>1402</v>
      </c>
      <c r="B41" s="32">
        <f>MATCH(D41,code!$F$9:$F$21)</f>
        <v>13</v>
      </c>
      <c r="C41" s="41" t="str">
        <f>"　"&amp;VLOOKUP(A41,質問項目,5)</f>
        <v>　②</v>
      </c>
      <c r="D41" s="42" t="str">
        <f>IF(回答シート!J182="","無回答",回答シート!J182)</f>
        <v>無回答</v>
      </c>
      <c r="E41" s="92" t="str">
        <f>IF(D41="無回答","",VLOOKUP(A41,質問項目,B41+6))</f>
        <v/>
      </c>
      <c r="F41" s="92"/>
      <c r="G41" s="92"/>
      <c r="H41" s="92"/>
      <c r="I41" s="92"/>
      <c r="J41" s="92"/>
      <c r="K41" s="92"/>
      <c r="L41" s="92"/>
      <c r="M41" s="92"/>
    </row>
    <row r="42" spans="1:15" ht="15.75" customHeight="1" x14ac:dyDescent="0.15">
      <c r="C42" s="31"/>
      <c r="D42" s="36"/>
      <c r="E42" s="35"/>
      <c r="F42" s="35"/>
      <c r="G42" s="35"/>
      <c r="H42" s="35"/>
      <c r="I42" s="35"/>
      <c r="J42" s="35"/>
      <c r="K42" s="35"/>
      <c r="L42" s="35"/>
      <c r="M42" s="35"/>
    </row>
    <row r="43" spans="1:15" ht="15.75" customHeight="1" x14ac:dyDescent="0.15">
      <c r="C43" s="98" t="s">
        <v>549</v>
      </c>
      <c r="D43" s="99"/>
      <c r="E43" s="99"/>
      <c r="F43" s="99"/>
      <c r="G43" s="100"/>
    </row>
    <row r="44" spans="1:15" ht="10.5" customHeight="1" x14ac:dyDescent="0.15">
      <c r="C44" s="45"/>
      <c r="D44" s="45"/>
      <c r="E44" s="45"/>
      <c r="F44" s="45"/>
      <c r="G44" s="45"/>
    </row>
    <row r="45" spans="1:15" ht="15.75" customHeight="1" x14ac:dyDescent="0.15">
      <c r="A45" s="32">
        <v>2100</v>
      </c>
      <c r="C45" s="43" t="str">
        <f>VLOOKUP(A45,質問項目,5)</f>
        <v>（１）</v>
      </c>
      <c r="D45" s="43"/>
      <c r="E45" s="43"/>
      <c r="F45" s="43"/>
      <c r="G45" s="43"/>
      <c r="H45" s="43"/>
      <c r="I45" s="43"/>
      <c r="J45" s="43"/>
      <c r="K45" s="43"/>
      <c r="L45" s="43"/>
      <c r="M45" s="43"/>
    </row>
    <row r="46" spans="1:15" ht="15.75" customHeight="1" x14ac:dyDescent="0.15">
      <c r="A46" s="32">
        <v>2101</v>
      </c>
      <c r="B46" s="32">
        <f>MATCH(D46,code!$F$9:$F$21)</f>
        <v>13</v>
      </c>
      <c r="C46" s="41" t="str">
        <f>"　"&amp;VLOOKUP(A46,質問項目,5)</f>
        <v>　①</v>
      </c>
      <c r="D46" s="42" t="str">
        <f>IF(回答シート!J191="","無回答",回答シート!J191)</f>
        <v>無回答</v>
      </c>
      <c r="E46" s="92" t="str">
        <f>IF(D46="無回答","",VLOOKUP(A46,質問項目,B46+6))</f>
        <v/>
      </c>
      <c r="F46" s="92"/>
      <c r="G46" s="92"/>
      <c r="H46" s="92"/>
      <c r="I46" s="92"/>
      <c r="J46" s="92"/>
      <c r="K46" s="92"/>
      <c r="L46" s="92"/>
      <c r="M46" s="92"/>
    </row>
    <row r="47" spans="1:15" ht="15.75" customHeight="1" x14ac:dyDescent="0.15">
      <c r="A47" s="32">
        <v>2102</v>
      </c>
      <c r="B47" s="32">
        <f>MATCH(D47,code!$F$9:$F$21)</f>
        <v>13</v>
      </c>
      <c r="C47" s="41" t="str">
        <f>"　"&amp;VLOOKUP(A47,質問項目,5)</f>
        <v>　②</v>
      </c>
      <c r="D47" s="42" t="str">
        <f>IF(回答シート!J196="","無回答",回答シート!J196)</f>
        <v>無回答</v>
      </c>
      <c r="E47" s="92" t="str">
        <f>IF(D47="無回答","",VLOOKUP(A47,質問項目,B47+6))</f>
        <v/>
      </c>
      <c r="F47" s="92"/>
      <c r="G47" s="92"/>
      <c r="H47" s="92"/>
      <c r="I47" s="92"/>
      <c r="J47" s="92"/>
      <c r="K47" s="92"/>
      <c r="L47" s="92"/>
      <c r="M47" s="92"/>
    </row>
    <row r="48" spans="1:15" ht="15.75" customHeight="1" x14ac:dyDescent="0.15">
      <c r="A48" s="32">
        <v>2103</v>
      </c>
      <c r="B48" s="32">
        <f>IF(D48="","",MATCH(D48,code!$F$9:$F$21))</f>
        <v>13</v>
      </c>
      <c r="C48" s="41" t="str">
        <f>"　"&amp;VLOOKUP(A48,質問項目,5)</f>
        <v>　③</v>
      </c>
      <c r="D48" s="42" t="str">
        <f>IF(回答シート!K204=0,"無回答",IF(回答シート!J200="","",回答シート!J200))</f>
        <v>無回答</v>
      </c>
      <c r="E48" s="92" t="str">
        <f>IF(D48="無回答","",IF(D48="","",VLOOKUP(A48,質問項目,B48+6)))</f>
        <v/>
      </c>
      <c r="F48" s="92"/>
      <c r="G48" s="92"/>
      <c r="H48" s="92"/>
      <c r="I48" s="92"/>
      <c r="J48" s="92"/>
      <c r="K48" s="92"/>
      <c r="L48" s="92"/>
      <c r="M48" s="92"/>
      <c r="N48" s="32" t="str">
        <f>IF(G48="","",MATCH(G48,code!$F$9:$F$21))</f>
        <v/>
      </c>
      <c r="O48" s="32" t="str">
        <f>IF(J48="","",MATCH(J48,code!$F$9:$F$21))</f>
        <v/>
      </c>
    </row>
    <row r="49" spans="1:14" ht="15.75" customHeight="1" x14ac:dyDescent="0.15">
      <c r="A49" s="32">
        <v>2103</v>
      </c>
      <c r="B49" s="32" t="str">
        <f>IF(D49="","",MATCH(D49,code!$F$9:$F$21))</f>
        <v/>
      </c>
      <c r="C49" s="41"/>
      <c r="D49" s="42" t="str">
        <f>IF(回答シート!J201="","",回答シート!J201)</f>
        <v/>
      </c>
      <c r="E49" s="92" t="str">
        <f>IF(D49="","",VLOOKUP(A49,質問項目,B49+6))</f>
        <v/>
      </c>
      <c r="F49" s="92"/>
      <c r="G49" s="92"/>
      <c r="H49" s="92"/>
      <c r="I49" s="92"/>
      <c r="J49" s="92"/>
      <c r="K49" s="92"/>
      <c r="L49" s="92"/>
      <c r="M49" s="92"/>
      <c r="N49" s="32" t="str">
        <f>IF(G49="","",MATCH(G49,code!$F$9:$F$21))</f>
        <v/>
      </c>
    </row>
    <row r="50" spans="1:14" ht="15.75" customHeight="1" x14ac:dyDescent="0.15">
      <c r="A50" s="32">
        <v>2103</v>
      </c>
      <c r="B50" s="32" t="str">
        <f>IF(D50="","",MATCH(D50,code!$F$9:$F$21))</f>
        <v/>
      </c>
      <c r="C50" s="41"/>
      <c r="D50" s="42" t="str">
        <f>IF(回答シート!J202="","",回答シート!J202)</f>
        <v/>
      </c>
      <c r="E50" s="92" t="str">
        <f>IF(D50="","",VLOOKUP(A50,質問項目,B50+6))</f>
        <v/>
      </c>
      <c r="F50" s="92"/>
      <c r="G50" s="92"/>
      <c r="H50" s="92"/>
      <c r="I50" s="92"/>
      <c r="J50" s="92"/>
      <c r="K50" s="92"/>
      <c r="L50" s="92"/>
      <c r="M50" s="92"/>
      <c r="N50" s="32" t="str">
        <f>IF(G50="","",MATCH(G50,code!$F$9:$F$21))</f>
        <v/>
      </c>
    </row>
    <row r="51" spans="1:14" ht="15.75" customHeight="1" x14ac:dyDescent="0.15">
      <c r="A51" s="32">
        <v>2103</v>
      </c>
      <c r="B51" s="32" t="str">
        <f>IF(D51="","",MATCH(D51,code!$F$9:$F$21))</f>
        <v/>
      </c>
      <c r="C51" s="41"/>
      <c r="D51" s="42" t="str">
        <f>IF(回答シート!J203="","",回答シート!J203)</f>
        <v/>
      </c>
      <c r="E51" s="92" t="str">
        <f>IF(D51="","",VLOOKUP(A51,質問項目,B51+6))</f>
        <v/>
      </c>
      <c r="F51" s="92"/>
      <c r="G51" s="92"/>
      <c r="H51" s="92"/>
      <c r="I51" s="92"/>
      <c r="J51" s="92"/>
      <c r="K51" s="92"/>
      <c r="L51" s="92"/>
      <c r="M51" s="92"/>
      <c r="N51" s="32" t="str">
        <f>IF(G51="","",MATCH(G51,code!$F$9:$F$21))</f>
        <v/>
      </c>
    </row>
    <row r="52" spans="1:14" ht="33" customHeight="1" x14ac:dyDescent="0.15">
      <c r="A52" s="32">
        <v>2103</v>
      </c>
      <c r="C52" s="41"/>
      <c r="D52" s="96" t="str">
        <f>IF(回答シート!M206=20,"＜入力の訂正のお願い＞　具体的なことを記入した場合、記号の ｆ を必ず選択してください",IF(回答シート!K206=0,"",IF(回答シート!E206="","無回答",回答シート!E206)))</f>
        <v/>
      </c>
      <c r="E52" s="96"/>
      <c r="F52" s="96"/>
      <c r="G52" s="96"/>
      <c r="H52" s="96"/>
      <c r="I52" s="96"/>
      <c r="J52" s="96"/>
      <c r="K52" s="96"/>
      <c r="L52" s="96"/>
      <c r="M52" s="96"/>
    </row>
    <row r="53" spans="1:14" ht="15.75" customHeight="1" x14ac:dyDescent="0.15">
      <c r="A53" s="32">
        <v>2200</v>
      </c>
      <c r="C53" s="43" t="str">
        <f>VLOOKUP(A53,質問項目,5)</f>
        <v>（２）</v>
      </c>
      <c r="D53" s="43"/>
      <c r="E53" s="43"/>
      <c r="F53" s="43"/>
      <c r="G53" s="43"/>
      <c r="H53" s="43"/>
      <c r="I53" s="43"/>
      <c r="J53" s="43"/>
      <c r="K53" s="43"/>
      <c r="L53" s="43"/>
      <c r="M53" s="43"/>
    </row>
    <row r="54" spans="1:14" ht="15.75" customHeight="1" x14ac:dyDescent="0.15">
      <c r="A54" s="32">
        <v>2201</v>
      </c>
      <c r="B54" s="32" t="str">
        <f>IF(D54="","",MATCH(D54,code!$F$9:$F$21))</f>
        <v/>
      </c>
      <c r="C54" s="41" t="str">
        <f>"　"&amp;VLOOKUP(A54,質問項目,5)</f>
        <v>　①</v>
      </c>
      <c r="D54" s="42" t="str">
        <f>IF(回答シート!J213="","",回答シート!J213)</f>
        <v/>
      </c>
      <c r="E54" s="92" t="str">
        <f>IF(D54="","",VLOOKUP(A54,質問項目,B54+6))</f>
        <v/>
      </c>
      <c r="F54" s="92"/>
      <c r="G54" s="92"/>
      <c r="H54" s="92"/>
      <c r="I54" s="92"/>
      <c r="J54" s="92"/>
      <c r="K54" s="92"/>
      <c r="L54" s="92"/>
      <c r="M54" s="92"/>
    </row>
    <row r="55" spans="1:14" ht="15.75" customHeight="1" x14ac:dyDescent="0.15">
      <c r="A55" s="32">
        <v>2202</v>
      </c>
      <c r="B55" s="32" t="str">
        <f>IF(D55="","",MATCH(D55,code!$F$9:$F$21))</f>
        <v/>
      </c>
      <c r="C55" s="41" t="str">
        <f>"　"&amp;VLOOKUP(A55,質問項目,5)</f>
        <v>　②</v>
      </c>
      <c r="D55" s="42" t="str">
        <f>IF(回答シート!J219="","",回答シート!J219)</f>
        <v/>
      </c>
      <c r="E55" s="92" t="str">
        <f>IF(D55="","",VLOOKUP(A55,質問項目,B55+6))</f>
        <v/>
      </c>
      <c r="F55" s="92"/>
      <c r="G55" s="92"/>
      <c r="H55" s="92"/>
      <c r="I55" s="92"/>
      <c r="J55" s="92"/>
      <c r="K55" s="92"/>
      <c r="L55" s="92"/>
      <c r="M55" s="92"/>
    </row>
    <row r="56" spans="1:14" ht="33" customHeight="1" x14ac:dyDescent="0.15">
      <c r="A56" s="32">
        <v>2202</v>
      </c>
      <c r="C56" s="41"/>
      <c r="D56" s="96" t="str">
        <f>IF(回答シート!M222=20,"＜入力の訂正のお願い＞　具体的なことを記入した場合、記号の ｅ を必ず選択してください",IF(回答シート!K222=0,"",IF(回答シート!E222="","無回答",回答シート!E222)))</f>
        <v/>
      </c>
      <c r="E56" s="96"/>
      <c r="F56" s="96"/>
      <c r="G56" s="96"/>
      <c r="H56" s="96"/>
      <c r="I56" s="96"/>
      <c r="J56" s="96"/>
      <c r="K56" s="96"/>
      <c r="L56" s="96"/>
      <c r="M56" s="96"/>
    </row>
    <row r="57" spans="1:14" ht="33" customHeight="1" x14ac:dyDescent="0.15">
      <c r="A57" s="32">
        <v>2203</v>
      </c>
      <c r="C57" s="41" t="str">
        <f>"　"&amp;VLOOKUP(A57,質問項目,5)</f>
        <v>　③</v>
      </c>
      <c r="D57" s="96" t="str">
        <f>IF(回答シート!E225="","無回答",回答シート!E225)</f>
        <v>無回答</v>
      </c>
      <c r="E57" s="96"/>
      <c r="F57" s="96"/>
      <c r="G57" s="96"/>
      <c r="H57" s="96"/>
      <c r="I57" s="96"/>
      <c r="J57" s="96"/>
      <c r="K57" s="96"/>
      <c r="L57" s="96"/>
      <c r="M57" s="96"/>
    </row>
    <row r="58" spans="1:14" ht="33" customHeight="1" x14ac:dyDescent="0.15">
      <c r="A58" s="32">
        <v>2204</v>
      </c>
      <c r="C58" s="41" t="str">
        <f>"　"&amp;VLOOKUP(A58,質問項目,5)</f>
        <v>　④</v>
      </c>
      <c r="D58" s="96" t="str">
        <f>IF(回答シート!E228="","無回答",回答シート!E228)</f>
        <v>無回答</v>
      </c>
      <c r="E58" s="96"/>
      <c r="F58" s="96"/>
      <c r="G58" s="96"/>
      <c r="H58" s="96"/>
      <c r="I58" s="96"/>
      <c r="J58" s="96"/>
      <c r="K58" s="96"/>
      <c r="L58" s="96"/>
      <c r="M58" s="96"/>
    </row>
    <row r="59" spans="1:14" ht="33" customHeight="1" x14ac:dyDescent="0.15">
      <c r="A59" s="32">
        <v>2205</v>
      </c>
      <c r="C59" s="41" t="str">
        <f>"　"&amp;VLOOKUP(A59,質問項目,5)</f>
        <v>　⑤</v>
      </c>
      <c r="D59" s="96" t="str">
        <f>IF(回答シート!E231="","無回答",回答シート!E231)</f>
        <v>無回答</v>
      </c>
      <c r="E59" s="96"/>
      <c r="F59" s="96"/>
      <c r="G59" s="96"/>
      <c r="H59" s="96"/>
      <c r="I59" s="96"/>
      <c r="J59" s="96"/>
      <c r="K59" s="96"/>
      <c r="L59" s="96"/>
      <c r="M59" s="96"/>
    </row>
    <row r="60" spans="1:14" ht="15.75" customHeight="1" x14ac:dyDescent="0.15">
      <c r="A60" s="32">
        <v>2300</v>
      </c>
      <c r="C60" s="43" t="str">
        <f>VLOOKUP(A60,質問項目,5)</f>
        <v>（３）</v>
      </c>
      <c r="D60" s="43"/>
      <c r="E60" s="43"/>
      <c r="F60" s="43"/>
      <c r="G60" s="43"/>
      <c r="H60" s="43"/>
      <c r="I60" s="43"/>
      <c r="J60" s="43"/>
      <c r="K60" s="43"/>
      <c r="L60" s="43"/>
      <c r="M60" s="43"/>
    </row>
    <row r="61" spans="1:14" ht="15.75" customHeight="1" x14ac:dyDescent="0.15">
      <c r="A61" s="32">
        <v>2301</v>
      </c>
      <c r="B61" s="32" t="str">
        <f>IF(D61="","",MATCH(D61,code!$F$9:$F$21))</f>
        <v/>
      </c>
      <c r="C61" s="41" t="str">
        <f>"　"&amp;VLOOKUP(A61,質問項目,5)</f>
        <v>　①</v>
      </c>
      <c r="D61" s="42" t="str">
        <f>IF(回答シート!J237="","",回答シート!J237)</f>
        <v/>
      </c>
      <c r="E61" s="92" t="str">
        <f>IF(D61="","",VLOOKUP(A61,質問項目,B61+6))</f>
        <v/>
      </c>
      <c r="F61" s="92"/>
      <c r="G61" s="92"/>
      <c r="H61" s="92"/>
      <c r="I61" s="92"/>
      <c r="J61" s="92"/>
      <c r="K61" s="92"/>
      <c r="L61" s="92"/>
      <c r="M61" s="92"/>
    </row>
    <row r="62" spans="1:14" ht="33" customHeight="1" x14ac:dyDescent="0.15">
      <c r="A62" s="32">
        <v>2301</v>
      </c>
      <c r="C62" s="41"/>
      <c r="D62" s="96" t="str">
        <f>IF(回答シート!M240=20,"＜入力の訂正のお願い＞　具体的なことを記入した場合、記号の ｄ を必ず選択してください",IF(回答シート!K240=0,"",IF(回答シート!E240="","無回答",回答シート!E240)))</f>
        <v/>
      </c>
      <c r="E62" s="96"/>
      <c r="F62" s="96"/>
      <c r="G62" s="96"/>
      <c r="H62" s="96"/>
      <c r="I62" s="96"/>
      <c r="J62" s="96"/>
      <c r="K62" s="96"/>
      <c r="L62" s="96"/>
      <c r="M62" s="96"/>
    </row>
    <row r="63" spans="1:14" ht="33" customHeight="1" x14ac:dyDescent="0.15">
      <c r="A63" s="32">
        <v>2302</v>
      </c>
      <c r="C63" s="41" t="str">
        <f>"　"&amp;VLOOKUP(A63,質問項目,5)</f>
        <v>　②</v>
      </c>
      <c r="D63" s="96" t="str">
        <f>IF(回答シート!E243="","無回答",回答シート!E243)</f>
        <v>無回答</v>
      </c>
      <c r="E63" s="96"/>
      <c r="F63" s="96"/>
      <c r="G63" s="96"/>
      <c r="H63" s="96"/>
      <c r="I63" s="96"/>
      <c r="J63" s="96"/>
      <c r="K63" s="96"/>
      <c r="L63" s="96"/>
      <c r="M63" s="96"/>
    </row>
    <row r="64" spans="1:14" ht="15.75" customHeight="1" x14ac:dyDescent="0.15">
      <c r="A64" s="32">
        <v>2400</v>
      </c>
      <c r="C64" s="43" t="str">
        <f>VLOOKUP(A64,質問項目,5)</f>
        <v>（４）</v>
      </c>
      <c r="D64" s="43"/>
      <c r="E64" s="43"/>
      <c r="F64" s="43"/>
      <c r="G64" s="43"/>
      <c r="H64" s="43"/>
      <c r="I64" s="43"/>
      <c r="J64" s="43"/>
      <c r="K64" s="43"/>
      <c r="L64" s="43"/>
      <c r="M64" s="43"/>
    </row>
    <row r="65" spans="1:13" ht="15.75" customHeight="1" x14ac:dyDescent="0.15">
      <c r="A65" s="32">
        <v>2401</v>
      </c>
      <c r="B65" s="32" t="str">
        <f>IF(D65="","",MATCH(D65,code!$F$9:$F$21))</f>
        <v/>
      </c>
      <c r="C65" s="41" t="str">
        <f>"　"&amp;VLOOKUP(A65,質問項目,5)</f>
        <v>　①</v>
      </c>
      <c r="D65" s="42" t="str">
        <f>IF(回答シート!J250="","",回答シート!J250)</f>
        <v/>
      </c>
      <c r="E65" s="92" t="str">
        <f>IF(D65="","",VLOOKUP(A65,質問項目,B65+6))</f>
        <v/>
      </c>
      <c r="F65" s="92"/>
      <c r="G65" s="92"/>
      <c r="H65" s="92"/>
      <c r="I65" s="92"/>
      <c r="J65" s="92"/>
      <c r="K65" s="92"/>
      <c r="L65" s="92"/>
      <c r="M65" s="92"/>
    </row>
    <row r="66" spans="1:13" ht="15.75" customHeight="1" x14ac:dyDescent="0.15">
      <c r="A66" s="32">
        <v>2402</v>
      </c>
      <c r="B66" s="32" t="str">
        <f>IF(D66="","",MATCH(D66,code!$F$9:$F$21))</f>
        <v/>
      </c>
      <c r="C66" s="41" t="str">
        <f>"　"&amp;VLOOKUP(A66,質問項目,5)</f>
        <v>　②</v>
      </c>
      <c r="D66" s="42" t="str">
        <f>IF(回答シート!J256="","",回答シート!J256)</f>
        <v/>
      </c>
      <c r="E66" s="92" t="str">
        <f>IF(D66="","",VLOOKUP(A66,質問項目,B66+6))</f>
        <v/>
      </c>
      <c r="F66" s="92"/>
      <c r="G66" s="92"/>
      <c r="H66" s="92"/>
      <c r="I66" s="92"/>
      <c r="J66" s="92"/>
      <c r="K66" s="92"/>
      <c r="L66" s="92"/>
      <c r="M66" s="92"/>
    </row>
    <row r="67" spans="1:13" ht="33" customHeight="1" x14ac:dyDescent="0.15">
      <c r="A67" s="32">
        <v>2403</v>
      </c>
      <c r="C67" s="41" t="str">
        <f>"　"&amp;VLOOKUP(A67,質問項目,5)</f>
        <v>　③</v>
      </c>
      <c r="D67" s="96" t="str">
        <f>IF(回答シート!E260="","無回答",回答シート!E260)</f>
        <v>無回答</v>
      </c>
      <c r="E67" s="96"/>
      <c r="F67" s="96"/>
      <c r="G67" s="96"/>
      <c r="H67" s="96"/>
      <c r="I67" s="96"/>
      <c r="J67" s="96"/>
      <c r="K67" s="96"/>
      <c r="L67" s="96"/>
      <c r="M67" s="96"/>
    </row>
    <row r="68" spans="1:13" ht="15.75" customHeight="1" x14ac:dyDescent="0.15">
      <c r="A68" s="32">
        <v>2500</v>
      </c>
      <c r="C68" s="43" t="str">
        <f>VLOOKUP(A68,質問項目,5)</f>
        <v>（５）</v>
      </c>
      <c r="D68" s="43"/>
      <c r="E68" s="43"/>
      <c r="F68" s="43"/>
      <c r="G68" s="43"/>
      <c r="H68" s="43"/>
      <c r="I68" s="43"/>
      <c r="J68" s="43"/>
      <c r="K68" s="43"/>
      <c r="L68" s="43"/>
      <c r="M68" s="43"/>
    </row>
    <row r="69" spans="1:13" ht="15.75" customHeight="1" x14ac:dyDescent="0.15">
      <c r="A69" s="32">
        <v>2501</v>
      </c>
      <c r="B69" s="32" t="str">
        <f>IF(D69="","",MATCH(D69,code!$F$9:$F$21))</f>
        <v/>
      </c>
      <c r="C69" s="41" t="str">
        <f>"　"&amp;VLOOKUP(A69,質問項目,5)</f>
        <v>　①</v>
      </c>
      <c r="D69" s="42" t="str">
        <f>IF(回答シート!J267="","",回答シート!J267)</f>
        <v/>
      </c>
      <c r="E69" s="92" t="str">
        <f>IF(D69="","",VLOOKUP(A69,質問項目,B69+6))</f>
        <v/>
      </c>
      <c r="F69" s="92"/>
      <c r="G69" s="92"/>
      <c r="H69" s="92"/>
      <c r="I69" s="92"/>
      <c r="J69" s="92"/>
      <c r="K69" s="92"/>
      <c r="L69" s="92"/>
      <c r="M69" s="92"/>
    </row>
    <row r="70" spans="1:13" ht="15.75" customHeight="1" x14ac:dyDescent="0.15">
      <c r="A70" s="32">
        <v>2502</v>
      </c>
      <c r="B70" s="32" t="str">
        <f>IF(D70="","",MATCH(D70,code!$F$9:$F$21))</f>
        <v/>
      </c>
      <c r="C70" s="41" t="str">
        <f>"　"&amp;VLOOKUP(A70,質問項目,5)</f>
        <v>　②</v>
      </c>
      <c r="D70" s="42" t="str">
        <f>IF(回答シート!J273="","",回答シート!J273)</f>
        <v/>
      </c>
      <c r="E70" s="92" t="str">
        <f>IF(D70="","",VLOOKUP(A70,質問項目,B70+6))</f>
        <v/>
      </c>
      <c r="F70" s="92"/>
      <c r="G70" s="92"/>
      <c r="H70" s="92"/>
      <c r="I70" s="92"/>
      <c r="J70" s="92"/>
      <c r="K70" s="92"/>
      <c r="L70" s="92"/>
      <c r="M70" s="92"/>
    </row>
    <row r="71" spans="1:13" ht="15.75" customHeight="1" x14ac:dyDescent="0.15">
      <c r="A71" s="32">
        <v>2503</v>
      </c>
      <c r="B71" s="32" t="str">
        <f>IF(D71="","",MATCH(D71,code!$F$9:$F$21))</f>
        <v/>
      </c>
      <c r="C71" s="41" t="str">
        <f>"　"&amp;VLOOKUP(A71,質問項目,5)</f>
        <v>　③</v>
      </c>
      <c r="D71" s="42" t="str">
        <f>IF(回答シート!J278="","",回答シート!J278)</f>
        <v/>
      </c>
      <c r="E71" s="92" t="str">
        <f>IF(D71="","",VLOOKUP(A71,質問項目,B71+6))</f>
        <v/>
      </c>
      <c r="F71" s="92"/>
      <c r="G71" s="92"/>
      <c r="H71" s="92"/>
      <c r="I71" s="92"/>
      <c r="J71" s="92"/>
      <c r="K71" s="92"/>
      <c r="L71" s="92"/>
      <c r="M71" s="92"/>
    </row>
    <row r="72" spans="1:13" ht="33" customHeight="1" x14ac:dyDescent="0.15">
      <c r="A72" s="32">
        <v>2503</v>
      </c>
      <c r="C72" s="41" t="str">
        <f>"　"&amp;VLOOKUP(A72,質問項目,5)</f>
        <v>　③</v>
      </c>
      <c r="D72" s="96" t="str">
        <f>IF(回答シート!E281="","無回答",回答シート!E281)</f>
        <v>無回答</v>
      </c>
      <c r="E72" s="96"/>
      <c r="F72" s="96"/>
      <c r="G72" s="96"/>
      <c r="H72" s="96"/>
      <c r="I72" s="96"/>
      <c r="J72" s="96"/>
      <c r="K72" s="96"/>
      <c r="L72" s="96"/>
      <c r="M72" s="96"/>
    </row>
    <row r="73" spans="1:13" ht="33" customHeight="1" x14ac:dyDescent="0.15">
      <c r="A73" s="32">
        <v>2600</v>
      </c>
      <c r="C73" s="41" t="str">
        <f>"　"&amp;VLOOKUP(A73,質問項目,5)</f>
        <v>　（６）</v>
      </c>
      <c r="D73" s="96" t="str">
        <f>IF(回答シート!E284="","無回答",回答シート!E284)</f>
        <v>無回答</v>
      </c>
      <c r="E73" s="96"/>
      <c r="F73" s="96"/>
      <c r="G73" s="96"/>
      <c r="H73" s="96"/>
      <c r="I73" s="96"/>
      <c r="J73" s="96"/>
      <c r="K73" s="96"/>
      <c r="L73" s="96"/>
      <c r="M73" s="96"/>
    </row>
    <row r="74" spans="1:13" ht="15.75" customHeight="1" x14ac:dyDescent="0.15">
      <c r="C74" s="31"/>
      <c r="D74" s="37"/>
      <c r="E74" s="37"/>
      <c r="F74" s="37"/>
      <c r="G74" s="37"/>
      <c r="H74" s="37"/>
      <c r="I74" s="37"/>
      <c r="J74" s="37"/>
      <c r="K74" s="37"/>
      <c r="L74" s="37"/>
      <c r="M74" s="37"/>
    </row>
    <row r="75" spans="1:13" ht="15.75" customHeight="1" x14ac:dyDescent="0.15">
      <c r="C75" s="98" t="s">
        <v>547</v>
      </c>
      <c r="D75" s="99"/>
      <c r="E75" s="99"/>
      <c r="F75" s="99"/>
      <c r="G75" s="100"/>
    </row>
    <row r="76" spans="1:13" ht="15.75" customHeight="1" x14ac:dyDescent="0.15">
      <c r="A76" s="32">
        <v>3100</v>
      </c>
      <c r="C76" s="97" t="str">
        <f>VLOOKUP(A76,質問項目,5)</f>
        <v>（１）</v>
      </c>
      <c r="D76" s="97"/>
      <c r="E76" s="97"/>
      <c r="F76" s="97"/>
      <c r="G76" s="97"/>
      <c r="H76" s="97"/>
      <c r="I76" s="97"/>
      <c r="J76" s="97"/>
      <c r="K76" s="97"/>
      <c r="L76" s="97"/>
      <c r="M76" s="97"/>
    </row>
    <row r="77" spans="1:13" ht="33" customHeight="1" x14ac:dyDescent="0.15">
      <c r="A77" s="32">
        <v>3101</v>
      </c>
      <c r="C77" s="41" t="str">
        <f>"　"&amp;VLOOKUP(A77,質問項目,5)</f>
        <v>　①</v>
      </c>
      <c r="D77" s="96" t="str">
        <f>IF(回答シート!E293="","無回答",回答シート!E293)</f>
        <v>無回答</v>
      </c>
      <c r="E77" s="96"/>
      <c r="F77" s="96"/>
      <c r="G77" s="96"/>
      <c r="H77" s="96"/>
      <c r="I77" s="96"/>
      <c r="J77" s="96"/>
      <c r="K77" s="96"/>
      <c r="L77" s="96"/>
      <c r="M77" s="96"/>
    </row>
    <row r="78" spans="1:13" ht="33" customHeight="1" x14ac:dyDescent="0.15">
      <c r="A78" s="32">
        <v>3102</v>
      </c>
      <c r="C78" s="41" t="str">
        <f>"　"&amp;VLOOKUP(A78,質問項目,5)</f>
        <v>　②</v>
      </c>
      <c r="D78" s="96" t="str">
        <f>IF(回答シート!E296="","無回答",回答シート!E296)</f>
        <v>無回答</v>
      </c>
      <c r="E78" s="96"/>
      <c r="F78" s="96"/>
      <c r="G78" s="96"/>
      <c r="H78" s="96"/>
      <c r="I78" s="96"/>
      <c r="J78" s="96"/>
      <c r="K78" s="96"/>
      <c r="L78" s="96"/>
      <c r="M78" s="96"/>
    </row>
    <row r="79" spans="1:13" ht="33" customHeight="1" x14ac:dyDescent="0.15">
      <c r="A79" s="32">
        <v>3103</v>
      </c>
      <c r="C79" s="41" t="str">
        <f>"　"&amp;VLOOKUP(A79,質問項目,5)</f>
        <v>　③</v>
      </c>
      <c r="D79" s="96" t="str">
        <f>IF(回答シート!E299="","無回答",回答シート!E299)</f>
        <v>無回答</v>
      </c>
      <c r="E79" s="96"/>
      <c r="F79" s="96"/>
      <c r="G79" s="96"/>
      <c r="H79" s="96"/>
      <c r="I79" s="96"/>
      <c r="J79" s="96"/>
      <c r="K79" s="96"/>
      <c r="L79" s="96"/>
      <c r="M79" s="96"/>
    </row>
    <row r="80" spans="1:13" ht="33" customHeight="1" x14ac:dyDescent="0.15">
      <c r="A80" s="32">
        <v>3200</v>
      </c>
      <c r="C80" s="41" t="str">
        <f>VLOOKUP(A80,質問項目,5)</f>
        <v>（２）</v>
      </c>
      <c r="D80" s="96" t="str">
        <f>IF(回答シート!E304="","無回答",回答シート!E304)</f>
        <v>無回答</v>
      </c>
      <c r="E80" s="96"/>
      <c r="F80" s="96"/>
      <c r="G80" s="96"/>
      <c r="H80" s="96"/>
      <c r="I80" s="96"/>
      <c r="J80" s="96"/>
      <c r="K80" s="96"/>
      <c r="L80" s="96"/>
      <c r="M80" s="96"/>
    </row>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sheetData>
  <sheetProtection password="CACC" sheet="1" objects="1" scenarios="1"/>
  <mergeCells count="69">
    <mergeCell ref="E7:M7"/>
    <mergeCell ref="E9:M9"/>
    <mergeCell ref="E10:M10"/>
    <mergeCell ref="E12:M12"/>
    <mergeCell ref="E14:M14"/>
    <mergeCell ref="E11:M11"/>
    <mergeCell ref="E16:M16"/>
    <mergeCell ref="D17:M17"/>
    <mergeCell ref="D13:M13"/>
    <mergeCell ref="E19:M19"/>
    <mergeCell ref="E15:M15"/>
    <mergeCell ref="E20:M20"/>
    <mergeCell ref="E21:F21"/>
    <mergeCell ref="H21:I21"/>
    <mergeCell ref="K21:L21"/>
    <mergeCell ref="E22:F22"/>
    <mergeCell ref="E32:M32"/>
    <mergeCell ref="H22:I22"/>
    <mergeCell ref="D23:M23"/>
    <mergeCell ref="E24:M24"/>
    <mergeCell ref="E25:M25"/>
    <mergeCell ref="E26:F26"/>
    <mergeCell ref="H26:I26"/>
    <mergeCell ref="K26:L26"/>
    <mergeCell ref="E27:M27"/>
    <mergeCell ref="E28:M28"/>
    <mergeCell ref="E29:M29"/>
    <mergeCell ref="E30:M30"/>
    <mergeCell ref="E31:M31"/>
    <mergeCell ref="E33:M33"/>
    <mergeCell ref="E34:M34"/>
    <mergeCell ref="E35:M35"/>
    <mergeCell ref="E36:M36"/>
    <mergeCell ref="E37:M37"/>
    <mergeCell ref="D38:M38"/>
    <mergeCell ref="E46:M46"/>
    <mergeCell ref="E47:M47"/>
    <mergeCell ref="E48:M48"/>
    <mergeCell ref="C43:G43"/>
    <mergeCell ref="D52:M52"/>
    <mergeCell ref="E49:M49"/>
    <mergeCell ref="E50:M50"/>
    <mergeCell ref="E51:M51"/>
    <mergeCell ref="E40:M40"/>
    <mergeCell ref="E41:M41"/>
    <mergeCell ref="E66:M66"/>
    <mergeCell ref="D67:M67"/>
    <mergeCell ref="E54:M54"/>
    <mergeCell ref="E55:M55"/>
    <mergeCell ref="D56:M56"/>
    <mergeCell ref="D57:M57"/>
    <mergeCell ref="D58:M58"/>
    <mergeCell ref="D59:M59"/>
    <mergeCell ref="E71:M71"/>
    <mergeCell ref="C5:G5"/>
    <mergeCell ref="D79:M79"/>
    <mergeCell ref="D80:M80"/>
    <mergeCell ref="C76:M76"/>
    <mergeCell ref="C75:G75"/>
    <mergeCell ref="E69:M69"/>
    <mergeCell ref="E70:M70"/>
    <mergeCell ref="D72:M72"/>
    <mergeCell ref="D73:M73"/>
    <mergeCell ref="D77:M77"/>
    <mergeCell ref="D78:M78"/>
    <mergeCell ref="E61:M61"/>
    <mergeCell ref="D62:M62"/>
    <mergeCell ref="D63:M63"/>
    <mergeCell ref="E65:M65"/>
  </mergeCells>
  <phoneticPr fontId="2"/>
  <pageMargins left="0.51181102362204722" right="0.51181102362204722" top="0.55118110236220474" bottom="0.55118110236220474" header="0.31496062992125984" footer="0.31496062992125984"/>
  <pageSetup paperSize="9" orientation="portrait" horizontalDpi="0" verticalDpi="0" r:id="rId1"/>
  <headerFooter>
    <oddHeader>&amp;L&amp;9大学入試対策委員会　回答シート（確認用）&amp;11　&amp;R&amp;9&amp;D</oddHead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0"/>
  <sheetViews>
    <sheetView topLeftCell="BR1" zoomScaleNormal="100" zoomScaleSheetLayoutView="100" workbookViewId="0">
      <selection activeCell="BX17" sqref="BX17"/>
    </sheetView>
  </sheetViews>
  <sheetFormatPr defaultRowHeight="11.25" x14ac:dyDescent="0.15"/>
  <cols>
    <col min="1" max="1" width="5.75" style="46" customWidth="1"/>
    <col min="2" max="2" width="4.75" style="46" customWidth="1"/>
    <col min="3" max="3" width="8" style="46" customWidth="1"/>
    <col min="4" max="4" width="5.875" style="46" customWidth="1"/>
    <col min="5" max="5" width="6.625" style="46" customWidth="1"/>
    <col min="6" max="6" width="6" style="46" customWidth="1"/>
    <col min="7" max="7" width="9" style="46"/>
    <col min="8" max="12" width="3.375" style="46" customWidth="1"/>
    <col min="13" max="13" width="7.625" style="46" customWidth="1"/>
    <col min="14" max="16" width="3.375" style="46" customWidth="1"/>
    <col min="17" max="17" width="7.625" style="46" customWidth="1"/>
    <col min="18" max="24" width="3.375" style="46" customWidth="1"/>
    <col min="25" max="25" width="7.625" style="46" customWidth="1"/>
    <col min="26" max="40" width="3.5" style="46" customWidth="1"/>
    <col min="41" max="41" width="7.625" style="46" customWidth="1"/>
    <col min="42" max="49" width="3.375" style="46" customWidth="1"/>
    <col min="50" max="50" width="7.625" style="46" customWidth="1"/>
    <col min="51" max="52" width="3.375" style="46" customWidth="1"/>
    <col min="53" max="56" width="7.625" style="46" customWidth="1"/>
    <col min="57" max="57" width="3.375" style="46" customWidth="1"/>
    <col min="58" max="59" width="7.625" style="46" customWidth="1"/>
    <col min="60" max="61" width="3.375" style="46" customWidth="1"/>
    <col min="62" max="62" width="7.625" style="46" customWidth="1"/>
    <col min="63" max="65" width="3.375" style="46" customWidth="1"/>
    <col min="66" max="71" width="7.625" style="46" customWidth="1"/>
    <col min="72" max="16384" width="9" style="46"/>
  </cols>
  <sheetData>
    <row r="1" spans="1:71" s="2" customFormat="1" ht="19.5" customHeight="1" x14ac:dyDescent="0.15">
      <c r="A1" s="115" t="s">
        <v>588</v>
      </c>
      <c r="B1" s="124" t="s">
        <v>589</v>
      </c>
      <c r="C1" s="124" t="s">
        <v>587</v>
      </c>
      <c r="D1" s="120" t="s">
        <v>590</v>
      </c>
      <c r="E1" s="120" t="s">
        <v>584</v>
      </c>
      <c r="F1" s="120" t="s">
        <v>585</v>
      </c>
      <c r="G1" s="122" t="s">
        <v>586</v>
      </c>
      <c r="H1" s="106"/>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19"/>
      <c r="AR1" s="104" t="s">
        <v>593</v>
      </c>
      <c r="AS1" s="105"/>
      <c r="AT1" s="105"/>
      <c r="AU1" s="105"/>
      <c r="AV1" s="105"/>
      <c r="AW1" s="105"/>
      <c r="AX1" s="105"/>
      <c r="AY1" s="105"/>
      <c r="AZ1" s="105"/>
      <c r="BA1" s="105"/>
      <c r="BB1" s="105"/>
      <c r="BC1" s="105"/>
      <c r="BD1" s="105"/>
      <c r="BE1" s="105"/>
      <c r="BF1" s="105"/>
      <c r="BG1" s="105"/>
      <c r="BH1" s="105"/>
      <c r="BI1" s="105"/>
      <c r="BJ1" s="105"/>
      <c r="BK1" s="105"/>
      <c r="BL1" s="105"/>
      <c r="BM1" s="105"/>
      <c r="BN1" s="105"/>
      <c r="BO1" s="102"/>
      <c r="BP1" s="106" t="s">
        <v>614</v>
      </c>
      <c r="BQ1" s="105"/>
      <c r="BR1" s="105"/>
      <c r="BS1" s="105"/>
    </row>
    <row r="2" spans="1:71" s="2" customFormat="1" ht="19.5" customHeight="1" x14ac:dyDescent="0.15">
      <c r="A2" s="115"/>
      <c r="B2" s="124"/>
      <c r="C2" s="124"/>
      <c r="D2" s="120"/>
      <c r="E2" s="120"/>
      <c r="F2" s="120"/>
      <c r="G2" s="122"/>
      <c r="H2" s="117" t="s">
        <v>369</v>
      </c>
      <c r="I2" s="105" t="s">
        <v>375</v>
      </c>
      <c r="J2" s="105"/>
      <c r="K2" s="105"/>
      <c r="L2" s="105"/>
      <c r="M2" s="105"/>
      <c r="N2" s="105"/>
      <c r="O2" s="105"/>
      <c r="P2" s="105"/>
      <c r="Q2" s="105"/>
      <c r="R2" s="101" t="s">
        <v>406</v>
      </c>
      <c r="S2" s="101"/>
      <c r="T2" s="101"/>
      <c r="U2" s="101"/>
      <c r="V2" s="101"/>
      <c r="W2" s="101"/>
      <c r="X2" s="101"/>
      <c r="Y2" s="101"/>
      <c r="Z2" s="101"/>
      <c r="AA2" s="101"/>
      <c r="AB2" s="101"/>
      <c r="AC2" s="101"/>
      <c r="AD2" s="101"/>
      <c r="AE2" s="101"/>
      <c r="AF2" s="101"/>
      <c r="AG2" s="101"/>
      <c r="AH2" s="101"/>
      <c r="AI2" s="101"/>
      <c r="AJ2" s="101"/>
      <c r="AK2" s="101"/>
      <c r="AL2" s="101"/>
      <c r="AM2" s="101"/>
      <c r="AN2" s="101"/>
      <c r="AO2" s="101"/>
      <c r="AP2" s="105" t="s">
        <v>485</v>
      </c>
      <c r="AQ2" s="119"/>
      <c r="AR2" s="109" t="s">
        <v>369</v>
      </c>
      <c r="AS2" s="110"/>
      <c r="AT2" s="110"/>
      <c r="AU2" s="110"/>
      <c r="AV2" s="110"/>
      <c r="AW2" s="110"/>
      <c r="AX2" s="110"/>
      <c r="AY2" s="105" t="s">
        <v>375</v>
      </c>
      <c r="AZ2" s="105"/>
      <c r="BA2" s="105"/>
      <c r="BB2" s="105"/>
      <c r="BC2" s="105"/>
      <c r="BD2" s="105"/>
      <c r="BE2" s="107" t="s">
        <v>592</v>
      </c>
      <c r="BF2" s="107"/>
      <c r="BG2" s="107"/>
      <c r="BH2" s="105" t="s">
        <v>485</v>
      </c>
      <c r="BI2" s="105"/>
      <c r="BJ2" s="105"/>
      <c r="BK2" s="101" t="s">
        <v>500</v>
      </c>
      <c r="BL2" s="101"/>
      <c r="BM2" s="101"/>
      <c r="BN2" s="101"/>
      <c r="BO2" s="102" t="s">
        <v>591</v>
      </c>
      <c r="BP2" s="55" t="s">
        <v>594</v>
      </c>
      <c r="BQ2" s="48"/>
      <c r="BR2" s="47"/>
      <c r="BS2" s="107" t="s">
        <v>595</v>
      </c>
    </row>
    <row r="3" spans="1:71" s="2" customFormat="1" ht="19.5" customHeight="1" thickBot="1" x14ac:dyDescent="0.2">
      <c r="A3" s="116"/>
      <c r="B3" s="125"/>
      <c r="C3" s="125"/>
      <c r="D3" s="121"/>
      <c r="E3" s="121"/>
      <c r="F3" s="121"/>
      <c r="G3" s="123"/>
      <c r="H3" s="118"/>
      <c r="I3" s="49" t="s">
        <v>567</v>
      </c>
      <c r="J3" s="49" t="s">
        <v>568</v>
      </c>
      <c r="K3" s="126" t="s">
        <v>569</v>
      </c>
      <c r="L3" s="127"/>
      <c r="M3" s="128"/>
      <c r="N3" s="49" t="s">
        <v>570</v>
      </c>
      <c r="O3" s="49" t="s">
        <v>571</v>
      </c>
      <c r="P3" s="49" t="s">
        <v>572</v>
      </c>
      <c r="Q3" s="49" t="s">
        <v>573</v>
      </c>
      <c r="R3" s="50" t="s">
        <v>567</v>
      </c>
      <c r="S3" s="50" t="s">
        <v>568</v>
      </c>
      <c r="T3" s="112" t="s">
        <v>569</v>
      </c>
      <c r="U3" s="112"/>
      <c r="V3" s="112"/>
      <c r="W3" s="112"/>
      <c r="X3" s="112"/>
      <c r="Y3" s="112"/>
      <c r="Z3" s="50" t="s">
        <v>570</v>
      </c>
      <c r="AA3" s="50" t="s">
        <v>571</v>
      </c>
      <c r="AB3" s="112" t="s">
        <v>572</v>
      </c>
      <c r="AC3" s="112"/>
      <c r="AD3" s="50" t="s">
        <v>573</v>
      </c>
      <c r="AE3" s="50" t="s">
        <v>574</v>
      </c>
      <c r="AF3" s="50" t="s">
        <v>575</v>
      </c>
      <c r="AG3" s="50" t="s">
        <v>576</v>
      </c>
      <c r="AH3" s="50" t="s">
        <v>577</v>
      </c>
      <c r="AI3" s="50" t="s">
        <v>578</v>
      </c>
      <c r="AJ3" s="50" t="s">
        <v>579</v>
      </c>
      <c r="AK3" s="50" t="s">
        <v>580</v>
      </c>
      <c r="AL3" s="50" t="s">
        <v>581</v>
      </c>
      <c r="AM3" s="50" t="s">
        <v>582</v>
      </c>
      <c r="AN3" s="50" t="s">
        <v>583</v>
      </c>
      <c r="AO3" s="50" t="s">
        <v>232</v>
      </c>
      <c r="AP3" s="49" t="s">
        <v>567</v>
      </c>
      <c r="AQ3" s="53" t="s">
        <v>568</v>
      </c>
      <c r="AR3" s="58" t="s">
        <v>567</v>
      </c>
      <c r="AS3" s="50" t="s">
        <v>568</v>
      </c>
      <c r="AT3" s="112" t="s">
        <v>569</v>
      </c>
      <c r="AU3" s="112"/>
      <c r="AV3" s="112"/>
      <c r="AW3" s="112"/>
      <c r="AX3" s="112"/>
      <c r="AY3" s="49" t="s">
        <v>567</v>
      </c>
      <c r="AZ3" s="111" t="s">
        <v>568</v>
      </c>
      <c r="BA3" s="111"/>
      <c r="BB3" s="49" t="s">
        <v>569</v>
      </c>
      <c r="BC3" s="49" t="s">
        <v>570</v>
      </c>
      <c r="BD3" s="49" t="s">
        <v>571</v>
      </c>
      <c r="BE3" s="112" t="s">
        <v>107</v>
      </c>
      <c r="BF3" s="112"/>
      <c r="BG3" s="50" t="s">
        <v>114</v>
      </c>
      <c r="BH3" s="49" t="s">
        <v>107</v>
      </c>
      <c r="BI3" s="49" t="s">
        <v>568</v>
      </c>
      <c r="BJ3" s="49" t="s">
        <v>569</v>
      </c>
      <c r="BK3" s="50" t="s">
        <v>107</v>
      </c>
      <c r="BL3" s="50" t="s">
        <v>568</v>
      </c>
      <c r="BM3" s="113" t="s">
        <v>569</v>
      </c>
      <c r="BN3" s="114"/>
      <c r="BO3" s="103"/>
      <c r="BP3" s="56" t="s">
        <v>107</v>
      </c>
      <c r="BQ3" s="50" t="s">
        <v>114</v>
      </c>
      <c r="BR3" s="50" t="s">
        <v>128</v>
      </c>
      <c r="BS3" s="108"/>
    </row>
    <row r="4" spans="1:71" ht="36" customHeight="1" thickBot="1" x14ac:dyDescent="0.2">
      <c r="A4" s="68"/>
      <c r="B4" s="69" t="e">
        <f>回答シート!K5</f>
        <v>#N/A</v>
      </c>
      <c r="C4" s="69" t="e">
        <f>回答シート!L5</f>
        <v>#N/A</v>
      </c>
      <c r="D4" s="69">
        <f>回答シート!F6</f>
        <v>0</v>
      </c>
      <c r="E4" s="69" t="str">
        <f>回答シート!K6</f>
        <v/>
      </c>
      <c r="F4" s="69">
        <f>回答シート!F5</f>
        <v>0</v>
      </c>
      <c r="G4" s="70">
        <f>回答シート!F7</f>
        <v>0</v>
      </c>
      <c r="H4" s="57">
        <f>回答シート!$J13</f>
        <v>0</v>
      </c>
      <c r="I4" s="51">
        <f>回答シート!$J19</f>
        <v>0</v>
      </c>
      <c r="J4" s="51">
        <f>回答シート!$J24</f>
        <v>0</v>
      </c>
      <c r="K4" s="51">
        <f>回答シート!$J27</f>
        <v>0</v>
      </c>
      <c r="L4" s="51">
        <f>回答シート!$J28</f>
        <v>0</v>
      </c>
      <c r="M4" s="51">
        <f>回答シート!$E31</f>
        <v>0</v>
      </c>
      <c r="N4" s="51">
        <f>回答シート!$J35</f>
        <v>0</v>
      </c>
      <c r="O4" s="51">
        <f>回答シート!$J42</f>
        <v>0</v>
      </c>
      <c r="P4" s="51">
        <f>回答シート!$J48</f>
        <v>0</v>
      </c>
      <c r="Q4" s="51">
        <f>回答シート!$E52</f>
        <v>0</v>
      </c>
      <c r="R4" s="52">
        <f>回答シート!$J58</f>
        <v>0</v>
      </c>
      <c r="S4" s="52">
        <f>回答シート!$J63</f>
        <v>0</v>
      </c>
      <c r="T4" s="52">
        <f>回答シート!$J68</f>
        <v>0</v>
      </c>
      <c r="U4" s="52">
        <f>回答シート!$J70</f>
        <v>0</v>
      </c>
      <c r="V4" s="52">
        <f>回答シート!$J72</f>
        <v>0</v>
      </c>
      <c r="W4" s="52">
        <f>回答シート!$J74</f>
        <v>0</v>
      </c>
      <c r="X4" s="52">
        <f>回答シート!$J76</f>
        <v>0</v>
      </c>
      <c r="Y4" s="52">
        <f>回答シート!$E79</f>
        <v>0</v>
      </c>
      <c r="Z4" s="52">
        <f>回答シート!$J83</f>
        <v>0</v>
      </c>
      <c r="AA4" s="52">
        <f>回答シート!$J88</f>
        <v>0</v>
      </c>
      <c r="AB4" s="52">
        <f>回答シート!$J96</f>
        <v>0</v>
      </c>
      <c r="AC4" s="52">
        <f>回答シート!$J99</f>
        <v>0</v>
      </c>
      <c r="AD4" s="52">
        <f>回答シート!$J104</f>
        <v>0</v>
      </c>
      <c r="AE4" s="52">
        <f>回答シート!$J109</f>
        <v>0</v>
      </c>
      <c r="AF4" s="52">
        <f>回答シート!$J119</f>
        <v>0</v>
      </c>
      <c r="AG4" s="52">
        <f>回答シート!$J126</f>
        <v>0</v>
      </c>
      <c r="AH4" s="52">
        <f>回答シート!$J132</f>
        <v>0</v>
      </c>
      <c r="AI4" s="52">
        <f>回答シート!$J138</f>
        <v>0</v>
      </c>
      <c r="AJ4" s="52">
        <f>回答シート!$J144</f>
        <v>0</v>
      </c>
      <c r="AK4" s="52">
        <f>回答シート!$J149</f>
        <v>0</v>
      </c>
      <c r="AL4" s="52">
        <f>回答シート!$J154</f>
        <v>0</v>
      </c>
      <c r="AM4" s="52">
        <f>回答シート!$J160</f>
        <v>0</v>
      </c>
      <c r="AN4" s="52">
        <f>回答シート!$J166</f>
        <v>0</v>
      </c>
      <c r="AO4" s="52">
        <f>回答シート!$E170</f>
        <v>0</v>
      </c>
      <c r="AP4" s="51">
        <f>回答シート!$J177</f>
        <v>0</v>
      </c>
      <c r="AQ4" s="54">
        <f>回答シート!$J182</f>
        <v>0</v>
      </c>
      <c r="AR4" s="59">
        <f>回答シート!$J191</f>
        <v>0</v>
      </c>
      <c r="AS4" s="52">
        <f>回答シート!$J196</f>
        <v>0</v>
      </c>
      <c r="AT4" s="52">
        <f>回答シート!$J200</f>
        <v>0</v>
      </c>
      <c r="AU4" s="52">
        <f>回答シート!$J201</f>
        <v>0</v>
      </c>
      <c r="AV4" s="52">
        <f>回答シート!$J202</f>
        <v>0</v>
      </c>
      <c r="AW4" s="52">
        <f>回答シート!$J203</f>
        <v>0</v>
      </c>
      <c r="AX4" s="52">
        <f>回答シート!$E206</f>
        <v>0</v>
      </c>
      <c r="AY4" s="51">
        <f>回答シート!$J213</f>
        <v>0</v>
      </c>
      <c r="AZ4" s="51">
        <f>回答シート!$J219</f>
        <v>0</v>
      </c>
      <c r="BA4" s="51">
        <f>回答シート!$E222</f>
        <v>0</v>
      </c>
      <c r="BB4" s="51">
        <f>回答シート!$E225</f>
        <v>0</v>
      </c>
      <c r="BC4" s="51">
        <f>回答シート!$E228</f>
        <v>0</v>
      </c>
      <c r="BD4" s="51">
        <f>回答シート!$E231</f>
        <v>0</v>
      </c>
      <c r="BE4" s="52">
        <f>回答シート!$J237</f>
        <v>0</v>
      </c>
      <c r="BF4" s="52">
        <f>回答シート!$E240</f>
        <v>0</v>
      </c>
      <c r="BG4" s="52">
        <f>回答シート!$E243</f>
        <v>0</v>
      </c>
      <c r="BH4" s="51">
        <f>回答シート!$J250</f>
        <v>0</v>
      </c>
      <c r="BI4" s="51">
        <f>回答シート!$J256</f>
        <v>0</v>
      </c>
      <c r="BJ4" s="51">
        <f>回答シート!$E260</f>
        <v>0</v>
      </c>
      <c r="BK4" s="52">
        <f>回答シート!$J267</f>
        <v>0</v>
      </c>
      <c r="BL4" s="52">
        <f>回答シート!$J273</f>
        <v>0</v>
      </c>
      <c r="BM4" s="52">
        <f>回答シート!$J278</f>
        <v>0</v>
      </c>
      <c r="BN4" s="52">
        <f>回答シート!$E281</f>
        <v>0</v>
      </c>
      <c r="BO4" s="60">
        <f>回答シート!$E284</f>
        <v>0</v>
      </c>
      <c r="BP4" s="57">
        <f>回答シート!$E293</f>
        <v>0</v>
      </c>
      <c r="BQ4" s="52">
        <f>回答シート!$E296</f>
        <v>0</v>
      </c>
      <c r="BR4" s="52">
        <f>回答シート!$E299</f>
        <v>0</v>
      </c>
      <c r="BS4" s="67">
        <f>回答シート!$E304</f>
        <v>0</v>
      </c>
    </row>
    <row r="14" spans="1:71" x14ac:dyDescent="0.15">
      <c r="AR14" s="43"/>
    </row>
    <row r="20" spans="42:42" x14ac:dyDescent="0.15">
      <c r="AP20" s="46">
        <v>0</v>
      </c>
    </row>
  </sheetData>
  <sheetProtection password="CACC" sheet="1" objects="1" scenarios="1"/>
  <mergeCells count="28">
    <mergeCell ref="A1:A3"/>
    <mergeCell ref="T3:Y3"/>
    <mergeCell ref="AB3:AC3"/>
    <mergeCell ref="H2:H3"/>
    <mergeCell ref="R2:AO2"/>
    <mergeCell ref="H1:AQ1"/>
    <mergeCell ref="AP2:AQ2"/>
    <mergeCell ref="E1:E3"/>
    <mergeCell ref="F1:F3"/>
    <mergeCell ref="G1:G3"/>
    <mergeCell ref="C1:C3"/>
    <mergeCell ref="D1:D3"/>
    <mergeCell ref="B1:B3"/>
    <mergeCell ref="I2:Q2"/>
    <mergeCell ref="K3:M3"/>
    <mergeCell ref="BK2:BN2"/>
    <mergeCell ref="BO2:BO3"/>
    <mergeCell ref="AR1:BO1"/>
    <mergeCell ref="BP1:BS1"/>
    <mergeCell ref="BS2:BS3"/>
    <mergeCell ref="AR2:AX2"/>
    <mergeCell ref="AZ3:BA3"/>
    <mergeCell ref="AY2:BD2"/>
    <mergeCell ref="BE3:BF3"/>
    <mergeCell ref="BH2:BJ2"/>
    <mergeCell ref="BE2:BG2"/>
    <mergeCell ref="AT3:AX3"/>
    <mergeCell ref="BM3:BN3"/>
  </mergeCells>
  <phoneticPr fontId="2"/>
  <pageMargins left="0.31496062992125984" right="0.51181102362204722" top="1.1417322834645669" bottom="0.74803149606299213" header="0.31496062992125984" footer="0.31496062992125984"/>
  <pageSetup paperSize="9" scale="85" orientation="landscape" horizontalDpi="0" verticalDpi="0" r:id="rId1"/>
  <colBreaks count="2" manualBreakCount="2">
    <brk id="17" max="1048575" man="1"/>
    <brk id="4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topLeftCell="A106" workbookViewId="0">
      <selection activeCell="F132" sqref="F132"/>
    </sheetView>
  </sheetViews>
  <sheetFormatPr defaultRowHeight="13.5" x14ac:dyDescent="0.15"/>
  <cols>
    <col min="1" max="1" width="5.75" customWidth="1"/>
  </cols>
  <sheetData>
    <row r="1" spans="1:6" x14ac:dyDescent="0.15">
      <c r="A1" t="s">
        <v>5</v>
      </c>
      <c r="C1" t="s">
        <v>70</v>
      </c>
    </row>
    <row r="2" spans="1:6" x14ac:dyDescent="0.15">
      <c r="A2">
        <v>1</v>
      </c>
      <c r="B2" t="s">
        <v>6</v>
      </c>
      <c r="C2" t="s">
        <v>8</v>
      </c>
      <c r="D2">
        <v>1</v>
      </c>
    </row>
    <row r="3" spans="1:6" x14ac:dyDescent="0.15">
      <c r="A3">
        <v>2</v>
      </c>
      <c r="B3" t="s">
        <v>6</v>
      </c>
      <c r="C3" t="s">
        <v>18</v>
      </c>
      <c r="D3">
        <v>2</v>
      </c>
      <c r="E3" t="s">
        <v>71</v>
      </c>
    </row>
    <row r="4" spans="1:6" x14ac:dyDescent="0.15">
      <c r="A4">
        <v>3</v>
      </c>
      <c r="B4" t="s">
        <v>6</v>
      </c>
      <c r="C4" t="s">
        <v>19</v>
      </c>
      <c r="D4">
        <v>3</v>
      </c>
      <c r="E4" t="s">
        <v>7</v>
      </c>
    </row>
    <row r="5" spans="1:6" x14ac:dyDescent="0.15">
      <c r="A5">
        <v>4</v>
      </c>
      <c r="B5" t="s">
        <v>6</v>
      </c>
      <c r="C5" t="s">
        <v>20</v>
      </c>
      <c r="D5">
        <v>4</v>
      </c>
      <c r="E5" t="s">
        <v>9</v>
      </c>
    </row>
    <row r="6" spans="1:6" x14ac:dyDescent="0.15">
      <c r="A6">
        <v>5</v>
      </c>
      <c r="B6" t="s">
        <v>6</v>
      </c>
      <c r="C6" t="s">
        <v>21</v>
      </c>
      <c r="D6">
        <v>5</v>
      </c>
      <c r="E6" t="s">
        <v>10</v>
      </c>
    </row>
    <row r="7" spans="1:6" x14ac:dyDescent="0.15">
      <c r="A7">
        <v>6</v>
      </c>
      <c r="B7" t="s">
        <v>6</v>
      </c>
      <c r="C7" t="s">
        <v>22</v>
      </c>
      <c r="D7">
        <v>6</v>
      </c>
      <c r="E7" t="s">
        <v>11</v>
      </c>
    </row>
    <row r="8" spans="1:6" x14ac:dyDescent="0.15">
      <c r="A8">
        <v>7</v>
      </c>
      <c r="B8" t="s">
        <v>6</v>
      </c>
      <c r="C8" t="s">
        <v>23</v>
      </c>
      <c r="D8">
        <v>7</v>
      </c>
      <c r="E8" t="s">
        <v>12</v>
      </c>
      <c r="F8" t="s">
        <v>155</v>
      </c>
    </row>
    <row r="9" spans="1:6" x14ac:dyDescent="0.15">
      <c r="A9">
        <v>8</v>
      </c>
      <c r="B9" t="s">
        <v>24</v>
      </c>
      <c r="C9" t="s">
        <v>25</v>
      </c>
      <c r="D9">
        <v>8</v>
      </c>
      <c r="E9" t="s">
        <v>13</v>
      </c>
      <c r="F9" t="s">
        <v>0</v>
      </c>
    </row>
    <row r="10" spans="1:6" x14ac:dyDescent="0.15">
      <c r="A10">
        <v>9</v>
      </c>
      <c r="B10" t="s">
        <v>24</v>
      </c>
      <c r="C10" t="s">
        <v>26</v>
      </c>
      <c r="D10">
        <v>9</v>
      </c>
      <c r="E10" t="s">
        <v>14</v>
      </c>
      <c r="F10" t="s">
        <v>1</v>
      </c>
    </row>
    <row r="11" spans="1:6" x14ac:dyDescent="0.15">
      <c r="A11">
        <v>10</v>
      </c>
      <c r="B11" t="s">
        <v>24</v>
      </c>
      <c r="C11" t="s">
        <v>27</v>
      </c>
      <c r="D11">
        <v>10</v>
      </c>
      <c r="E11" t="s">
        <v>15</v>
      </c>
      <c r="F11" t="s">
        <v>2</v>
      </c>
    </row>
    <row r="12" spans="1:6" x14ac:dyDescent="0.15">
      <c r="A12">
        <v>11</v>
      </c>
      <c r="B12" t="s">
        <v>24</v>
      </c>
      <c r="C12" t="s">
        <v>28</v>
      </c>
      <c r="D12">
        <v>11</v>
      </c>
      <c r="E12" t="s">
        <v>16</v>
      </c>
      <c r="F12" t="s">
        <v>3</v>
      </c>
    </row>
    <row r="13" spans="1:6" x14ac:dyDescent="0.15">
      <c r="A13">
        <v>12</v>
      </c>
      <c r="B13" t="s">
        <v>24</v>
      </c>
      <c r="C13" t="s">
        <v>29</v>
      </c>
      <c r="D13">
        <v>12</v>
      </c>
      <c r="E13" t="s">
        <v>17</v>
      </c>
      <c r="F13" t="s">
        <v>4</v>
      </c>
    </row>
    <row r="14" spans="1:6" x14ac:dyDescent="0.15">
      <c r="A14">
        <v>13</v>
      </c>
      <c r="B14" t="s">
        <v>24</v>
      </c>
      <c r="C14" t="s">
        <v>30</v>
      </c>
      <c r="D14">
        <v>13</v>
      </c>
      <c r="F14" t="s">
        <v>156</v>
      </c>
    </row>
    <row r="15" spans="1:6" x14ac:dyDescent="0.15">
      <c r="A15">
        <v>14</v>
      </c>
      <c r="B15" t="s">
        <v>24</v>
      </c>
      <c r="C15" t="s">
        <v>31</v>
      </c>
      <c r="D15">
        <v>14</v>
      </c>
      <c r="F15" t="s">
        <v>157</v>
      </c>
    </row>
    <row r="16" spans="1:6" x14ac:dyDescent="0.15">
      <c r="A16">
        <v>15</v>
      </c>
      <c r="B16" t="s">
        <v>24</v>
      </c>
      <c r="C16" t="s">
        <v>32</v>
      </c>
      <c r="D16">
        <v>15</v>
      </c>
      <c r="F16" t="s">
        <v>122</v>
      </c>
    </row>
    <row r="17" spans="1:6" x14ac:dyDescent="0.15">
      <c r="A17">
        <v>16</v>
      </c>
      <c r="B17" t="s">
        <v>33</v>
      </c>
      <c r="C17" t="s">
        <v>34</v>
      </c>
      <c r="D17">
        <v>16</v>
      </c>
      <c r="F17" t="s">
        <v>158</v>
      </c>
    </row>
    <row r="18" spans="1:6" x14ac:dyDescent="0.15">
      <c r="A18">
        <v>17</v>
      </c>
      <c r="B18" t="s">
        <v>33</v>
      </c>
      <c r="C18" t="s">
        <v>35</v>
      </c>
      <c r="D18">
        <v>17</v>
      </c>
      <c r="F18" t="s">
        <v>159</v>
      </c>
    </row>
    <row r="19" spans="1:6" x14ac:dyDescent="0.15">
      <c r="A19">
        <v>18</v>
      </c>
      <c r="B19" t="s">
        <v>33</v>
      </c>
      <c r="C19" t="s">
        <v>36</v>
      </c>
      <c r="D19">
        <v>18</v>
      </c>
      <c r="F19" t="s">
        <v>160</v>
      </c>
    </row>
    <row r="20" spans="1:6" x14ac:dyDescent="0.15">
      <c r="A20">
        <v>19</v>
      </c>
      <c r="B20" t="s">
        <v>33</v>
      </c>
      <c r="C20" t="s">
        <v>37</v>
      </c>
      <c r="D20">
        <v>19</v>
      </c>
      <c r="F20" t="s">
        <v>161</v>
      </c>
    </row>
    <row r="21" spans="1:6" x14ac:dyDescent="0.15">
      <c r="A21">
        <v>20</v>
      </c>
      <c r="B21" t="s">
        <v>33</v>
      </c>
      <c r="C21" t="s">
        <v>38</v>
      </c>
      <c r="D21">
        <v>20</v>
      </c>
      <c r="F21" t="s">
        <v>162</v>
      </c>
    </row>
    <row r="22" spans="1:6" x14ac:dyDescent="0.15">
      <c r="A22">
        <v>21</v>
      </c>
      <c r="B22" t="s">
        <v>33</v>
      </c>
      <c r="C22" t="s">
        <v>39</v>
      </c>
      <c r="D22">
        <v>21</v>
      </c>
    </row>
    <row r="23" spans="1:6" x14ac:dyDescent="0.15">
      <c r="A23">
        <v>22</v>
      </c>
      <c r="B23" t="s">
        <v>33</v>
      </c>
      <c r="C23" t="s">
        <v>40</v>
      </c>
      <c r="D23">
        <v>22</v>
      </c>
    </row>
    <row r="24" spans="1:6" x14ac:dyDescent="0.15">
      <c r="A24">
        <v>23</v>
      </c>
      <c r="B24" t="s">
        <v>33</v>
      </c>
      <c r="C24" t="s">
        <v>41</v>
      </c>
      <c r="D24">
        <v>23</v>
      </c>
    </row>
    <row r="25" spans="1:6" x14ac:dyDescent="0.15">
      <c r="A25">
        <v>24</v>
      </c>
      <c r="B25" t="s">
        <v>33</v>
      </c>
      <c r="C25" t="s">
        <v>42</v>
      </c>
      <c r="D25">
        <v>24</v>
      </c>
    </row>
    <row r="26" spans="1:6" x14ac:dyDescent="0.15">
      <c r="A26">
        <v>25</v>
      </c>
      <c r="B26" t="s">
        <v>43</v>
      </c>
      <c r="C26" t="s">
        <v>44</v>
      </c>
      <c r="D26">
        <v>25</v>
      </c>
    </row>
    <row r="27" spans="1:6" x14ac:dyDescent="0.15">
      <c r="A27">
        <v>26</v>
      </c>
      <c r="B27" t="s">
        <v>43</v>
      </c>
      <c r="C27" t="s">
        <v>45</v>
      </c>
      <c r="D27">
        <v>26</v>
      </c>
    </row>
    <row r="28" spans="1:6" x14ac:dyDescent="0.15">
      <c r="A28">
        <v>27</v>
      </c>
      <c r="B28" t="s">
        <v>43</v>
      </c>
      <c r="C28" t="s">
        <v>46</v>
      </c>
      <c r="D28">
        <v>27</v>
      </c>
    </row>
    <row r="29" spans="1:6" x14ac:dyDescent="0.15">
      <c r="A29">
        <v>28</v>
      </c>
      <c r="B29" t="s">
        <v>43</v>
      </c>
      <c r="C29" t="s">
        <v>47</v>
      </c>
      <c r="D29">
        <v>28</v>
      </c>
    </row>
    <row r="30" spans="1:6" x14ac:dyDescent="0.15">
      <c r="A30">
        <v>29</v>
      </c>
      <c r="B30" t="s">
        <v>43</v>
      </c>
      <c r="C30" t="s">
        <v>48</v>
      </c>
      <c r="D30">
        <v>29</v>
      </c>
    </row>
    <row r="31" spans="1:6" x14ac:dyDescent="0.15">
      <c r="A31">
        <v>30</v>
      </c>
      <c r="B31" t="s">
        <v>43</v>
      </c>
      <c r="C31" t="s">
        <v>49</v>
      </c>
      <c r="D31">
        <v>30</v>
      </c>
    </row>
    <row r="32" spans="1:6" x14ac:dyDescent="0.15">
      <c r="A32">
        <v>31</v>
      </c>
      <c r="B32" t="s">
        <v>50</v>
      </c>
      <c r="C32" t="s">
        <v>51</v>
      </c>
      <c r="D32">
        <v>31</v>
      </c>
    </row>
    <row r="33" spans="1:4" x14ac:dyDescent="0.15">
      <c r="A33">
        <v>32</v>
      </c>
      <c r="B33" t="s">
        <v>50</v>
      </c>
      <c r="C33" t="s">
        <v>52</v>
      </c>
      <c r="D33">
        <v>32</v>
      </c>
    </row>
    <row r="34" spans="1:4" x14ac:dyDescent="0.15">
      <c r="A34">
        <v>33</v>
      </c>
      <c r="B34" t="s">
        <v>50</v>
      </c>
      <c r="C34" t="s">
        <v>53</v>
      </c>
      <c r="D34">
        <v>33</v>
      </c>
    </row>
    <row r="35" spans="1:4" x14ac:dyDescent="0.15">
      <c r="A35">
        <v>34</v>
      </c>
      <c r="B35" t="s">
        <v>50</v>
      </c>
      <c r="C35" t="s">
        <v>54</v>
      </c>
      <c r="D35">
        <v>34</v>
      </c>
    </row>
    <row r="36" spans="1:4" x14ac:dyDescent="0.15">
      <c r="A36">
        <v>35</v>
      </c>
      <c r="B36" t="s">
        <v>50</v>
      </c>
      <c r="C36" t="s">
        <v>55</v>
      </c>
      <c r="D36">
        <v>35</v>
      </c>
    </row>
    <row r="37" spans="1:4" x14ac:dyDescent="0.15">
      <c r="A37">
        <v>36</v>
      </c>
      <c r="B37" t="s">
        <v>50</v>
      </c>
      <c r="C37" t="s">
        <v>56</v>
      </c>
      <c r="D37">
        <v>36</v>
      </c>
    </row>
    <row r="38" spans="1:4" x14ac:dyDescent="0.15">
      <c r="A38">
        <v>37</v>
      </c>
      <c r="B38" t="s">
        <v>50</v>
      </c>
      <c r="C38" t="s">
        <v>57</v>
      </c>
      <c r="D38">
        <v>37</v>
      </c>
    </row>
    <row r="39" spans="1:4" x14ac:dyDescent="0.15">
      <c r="A39">
        <v>38</v>
      </c>
      <c r="B39" t="s">
        <v>50</v>
      </c>
      <c r="C39" t="s">
        <v>58</v>
      </c>
      <c r="D39">
        <v>38</v>
      </c>
    </row>
    <row r="40" spans="1:4" x14ac:dyDescent="0.15">
      <c r="A40">
        <v>39</v>
      </c>
      <c r="B40" t="s">
        <v>50</v>
      </c>
      <c r="C40" t="s">
        <v>59</v>
      </c>
      <c r="D40">
        <v>39</v>
      </c>
    </row>
    <row r="41" spans="1:4" x14ac:dyDescent="0.15">
      <c r="A41">
        <v>40</v>
      </c>
      <c r="B41" t="s">
        <v>60</v>
      </c>
      <c r="C41" t="s">
        <v>61</v>
      </c>
      <c r="D41">
        <v>40</v>
      </c>
    </row>
    <row r="42" spans="1:4" x14ac:dyDescent="0.15">
      <c r="A42">
        <v>41</v>
      </c>
      <c r="B42" t="s">
        <v>60</v>
      </c>
      <c r="C42" t="s">
        <v>62</v>
      </c>
      <c r="D42">
        <v>41</v>
      </c>
    </row>
    <row r="43" spans="1:4" x14ac:dyDescent="0.15">
      <c r="A43">
        <v>42</v>
      </c>
      <c r="B43" t="s">
        <v>60</v>
      </c>
      <c r="C43" t="s">
        <v>63</v>
      </c>
      <c r="D43">
        <v>42</v>
      </c>
    </row>
    <row r="44" spans="1:4" x14ac:dyDescent="0.15">
      <c r="A44">
        <v>43</v>
      </c>
      <c r="B44" t="s">
        <v>60</v>
      </c>
      <c r="C44" t="s">
        <v>64</v>
      </c>
      <c r="D44">
        <v>43</v>
      </c>
    </row>
    <row r="45" spans="1:4" x14ac:dyDescent="0.15">
      <c r="A45">
        <v>44</v>
      </c>
      <c r="B45" t="s">
        <v>60</v>
      </c>
      <c r="C45" t="s">
        <v>65</v>
      </c>
      <c r="D45">
        <v>44</v>
      </c>
    </row>
    <row r="46" spans="1:4" x14ac:dyDescent="0.15">
      <c r="A46">
        <v>45</v>
      </c>
      <c r="B46" t="s">
        <v>60</v>
      </c>
      <c r="C46" t="s">
        <v>66</v>
      </c>
      <c r="D46">
        <v>45</v>
      </c>
    </row>
    <row r="47" spans="1:4" x14ac:dyDescent="0.15">
      <c r="A47">
        <v>46</v>
      </c>
      <c r="B47" t="s">
        <v>60</v>
      </c>
      <c r="C47" t="s">
        <v>67</v>
      </c>
      <c r="D47">
        <v>46</v>
      </c>
    </row>
    <row r="48" spans="1:4" x14ac:dyDescent="0.15">
      <c r="A48">
        <v>47</v>
      </c>
      <c r="B48" t="s">
        <v>60</v>
      </c>
      <c r="C48" t="s">
        <v>68</v>
      </c>
      <c r="D48">
        <v>47</v>
      </c>
    </row>
    <row r="59" spans="1:18" x14ac:dyDescent="0.15">
      <c r="A59" t="s">
        <v>519</v>
      </c>
      <c r="B59" t="s">
        <v>514</v>
      </c>
      <c r="C59" t="s">
        <v>515</v>
      </c>
      <c r="D59" t="s">
        <v>516</v>
      </c>
      <c r="E59" t="s">
        <v>517</v>
      </c>
      <c r="F59" t="s">
        <v>518</v>
      </c>
      <c r="G59" t="s">
        <v>370</v>
      </c>
      <c r="H59" t="s">
        <v>372</v>
      </c>
      <c r="I59" t="s">
        <v>374</v>
      </c>
      <c r="J59" t="s">
        <v>396</v>
      </c>
      <c r="K59" t="s">
        <v>398</v>
      </c>
      <c r="L59" s="32" t="s">
        <v>419</v>
      </c>
      <c r="M59" s="32" t="s">
        <v>421</v>
      </c>
      <c r="N59" s="32" t="s">
        <v>423</v>
      </c>
      <c r="O59" s="32" t="s">
        <v>425</v>
      </c>
      <c r="P59" s="32" t="s">
        <v>427</v>
      </c>
      <c r="Q59" s="32" t="s">
        <v>429</v>
      </c>
      <c r="R59" s="32" t="s">
        <v>431</v>
      </c>
    </row>
    <row r="60" spans="1:18" x14ac:dyDescent="0.15">
      <c r="A60" s="34">
        <v>1100</v>
      </c>
      <c r="B60">
        <v>1</v>
      </c>
      <c r="C60">
        <v>1</v>
      </c>
      <c r="D60" s="33" t="s">
        <v>520</v>
      </c>
      <c r="E60" s="32" t="s">
        <v>369</v>
      </c>
      <c r="F60" s="32" t="s">
        <v>84</v>
      </c>
      <c r="G60" s="32" t="s">
        <v>371</v>
      </c>
      <c r="H60" s="32" t="s">
        <v>373</v>
      </c>
      <c r="I60" s="32" t="s">
        <v>103</v>
      </c>
      <c r="J60" s="32"/>
      <c r="K60" s="32"/>
      <c r="L60" s="32"/>
      <c r="M60" s="32"/>
      <c r="N60" s="32"/>
      <c r="O60" s="32"/>
    </row>
    <row r="61" spans="1:18" x14ac:dyDescent="0.15">
      <c r="A61" s="34">
        <v>1200</v>
      </c>
      <c r="B61">
        <v>1</v>
      </c>
      <c r="C61">
        <v>2</v>
      </c>
      <c r="D61" s="33" t="s">
        <v>520</v>
      </c>
      <c r="E61" s="3" t="s">
        <v>375</v>
      </c>
      <c r="F61" s="32" t="s">
        <v>596</v>
      </c>
      <c r="G61" s="32"/>
      <c r="H61" s="32"/>
      <c r="I61" s="32"/>
      <c r="J61" s="32"/>
      <c r="K61" s="32"/>
      <c r="L61" s="32"/>
      <c r="M61" s="32"/>
      <c r="N61" s="32"/>
      <c r="O61" s="32"/>
    </row>
    <row r="62" spans="1:18" x14ac:dyDescent="0.15">
      <c r="A62" s="34">
        <v>1201</v>
      </c>
      <c r="B62">
        <v>1</v>
      </c>
      <c r="C62">
        <v>2</v>
      </c>
      <c r="D62" s="33" t="s">
        <v>521</v>
      </c>
      <c r="E62" s="3" t="s">
        <v>376</v>
      </c>
      <c r="F62" s="32" t="s">
        <v>377</v>
      </c>
      <c r="G62" s="32" t="s">
        <v>378</v>
      </c>
      <c r="H62" s="32" t="s">
        <v>379</v>
      </c>
      <c r="I62" s="32" t="s">
        <v>103</v>
      </c>
      <c r="J62" s="32"/>
      <c r="K62" s="32"/>
      <c r="L62" s="32"/>
      <c r="M62" s="32"/>
      <c r="N62" s="32"/>
      <c r="O62" s="32"/>
    </row>
    <row r="63" spans="1:18" x14ac:dyDescent="0.15">
      <c r="A63" s="34">
        <v>1202</v>
      </c>
      <c r="B63">
        <v>1</v>
      </c>
      <c r="C63">
        <v>2</v>
      </c>
      <c r="D63" s="33" t="s">
        <v>522</v>
      </c>
      <c r="E63" s="3" t="s">
        <v>380</v>
      </c>
      <c r="F63" s="32" t="s">
        <v>381</v>
      </c>
      <c r="G63" s="32" t="s">
        <v>382</v>
      </c>
      <c r="H63" s="32" t="s">
        <v>383</v>
      </c>
      <c r="I63" s="32" t="s">
        <v>103</v>
      </c>
      <c r="J63" s="32"/>
      <c r="K63" s="32"/>
      <c r="L63" s="32"/>
      <c r="M63" s="32"/>
      <c r="N63" s="32"/>
      <c r="O63" s="32"/>
    </row>
    <row r="64" spans="1:18" x14ac:dyDescent="0.15">
      <c r="A64" s="34">
        <v>1203</v>
      </c>
      <c r="B64">
        <v>1</v>
      </c>
      <c r="C64">
        <v>2</v>
      </c>
      <c r="D64" s="33" t="s">
        <v>523</v>
      </c>
      <c r="E64" s="3" t="s">
        <v>384</v>
      </c>
      <c r="F64" s="32" t="s">
        <v>385</v>
      </c>
      <c r="G64" s="32" t="s">
        <v>386</v>
      </c>
      <c r="H64" s="32" t="s">
        <v>552</v>
      </c>
      <c r="I64" s="32" t="s">
        <v>134</v>
      </c>
      <c r="J64" s="32"/>
      <c r="K64" s="32"/>
      <c r="L64" s="32"/>
      <c r="M64" s="32"/>
      <c r="N64" s="32"/>
      <c r="O64" s="32"/>
    </row>
    <row r="65" spans="1:19" x14ac:dyDescent="0.15">
      <c r="A65" s="34">
        <v>1204</v>
      </c>
      <c r="B65">
        <v>1</v>
      </c>
      <c r="C65">
        <v>2</v>
      </c>
      <c r="D65" s="33" t="s">
        <v>524</v>
      </c>
      <c r="E65" s="3" t="s">
        <v>387</v>
      </c>
      <c r="F65" s="32" t="s">
        <v>388</v>
      </c>
      <c r="G65" s="32" t="s">
        <v>389</v>
      </c>
      <c r="H65" s="32" t="s">
        <v>390</v>
      </c>
      <c r="I65" s="32" t="s">
        <v>103</v>
      </c>
      <c r="J65" s="32"/>
      <c r="K65" s="32"/>
      <c r="L65" s="32"/>
      <c r="M65" s="32"/>
      <c r="N65" s="32"/>
      <c r="O65" s="32"/>
    </row>
    <row r="66" spans="1:19" x14ac:dyDescent="0.15">
      <c r="A66" s="34">
        <v>1205</v>
      </c>
      <c r="B66">
        <v>1</v>
      </c>
      <c r="C66">
        <v>2</v>
      </c>
      <c r="D66" s="33" t="s">
        <v>525</v>
      </c>
      <c r="E66" s="3" t="s">
        <v>391</v>
      </c>
      <c r="F66" s="32" t="s">
        <v>392</v>
      </c>
      <c r="G66" s="32" t="s">
        <v>393</v>
      </c>
      <c r="H66" s="32" t="s">
        <v>394</v>
      </c>
      <c r="I66" s="32" t="s">
        <v>395</v>
      </c>
      <c r="J66" s="32" t="s">
        <v>397</v>
      </c>
      <c r="K66" s="32" t="s">
        <v>136</v>
      </c>
      <c r="L66" s="32"/>
      <c r="M66" s="32"/>
      <c r="N66" s="32"/>
      <c r="O66" s="32"/>
    </row>
    <row r="67" spans="1:19" x14ac:dyDescent="0.15">
      <c r="A67" s="34">
        <v>1206</v>
      </c>
      <c r="B67">
        <v>1</v>
      </c>
      <c r="C67">
        <v>2</v>
      </c>
      <c r="D67" s="33" t="s">
        <v>526</v>
      </c>
      <c r="E67" s="3" t="s">
        <v>399</v>
      </c>
      <c r="F67" s="32" t="s">
        <v>400</v>
      </c>
      <c r="G67" s="32" t="s">
        <v>401</v>
      </c>
      <c r="H67" s="32" t="s">
        <v>402</v>
      </c>
      <c r="I67" s="32" t="s">
        <v>403</v>
      </c>
      <c r="J67" s="32" t="s">
        <v>136</v>
      </c>
      <c r="K67" s="32"/>
      <c r="L67" s="32"/>
      <c r="M67" s="32"/>
      <c r="N67" s="32"/>
      <c r="O67" s="32"/>
    </row>
    <row r="68" spans="1:19" x14ac:dyDescent="0.15">
      <c r="A68" s="34">
        <v>1207</v>
      </c>
      <c r="B68">
        <v>1</v>
      </c>
      <c r="C68">
        <v>2</v>
      </c>
      <c r="D68" s="33" t="s">
        <v>527</v>
      </c>
      <c r="E68" s="3" t="s">
        <v>404</v>
      </c>
      <c r="F68" s="32" t="s">
        <v>405</v>
      </c>
      <c r="G68" s="32"/>
      <c r="H68" s="32"/>
      <c r="I68" s="32"/>
      <c r="J68" s="32"/>
      <c r="K68" s="32"/>
      <c r="L68" s="32"/>
      <c r="M68" s="32"/>
      <c r="N68" s="32"/>
      <c r="O68" s="32"/>
    </row>
    <row r="69" spans="1:19" x14ac:dyDescent="0.15">
      <c r="A69" s="34">
        <v>1300</v>
      </c>
      <c r="B69">
        <v>1</v>
      </c>
      <c r="C69">
        <v>3</v>
      </c>
      <c r="D69" s="33" t="s">
        <v>520</v>
      </c>
      <c r="E69" s="3" t="s">
        <v>406</v>
      </c>
      <c r="F69" s="32" t="s">
        <v>85</v>
      </c>
      <c r="G69" s="32"/>
      <c r="H69" s="32"/>
      <c r="I69" s="32"/>
      <c r="J69" s="32"/>
      <c r="K69" s="32"/>
      <c r="L69" s="32"/>
      <c r="M69" s="32"/>
      <c r="N69" s="32"/>
      <c r="O69" s="32"/>
    </row>
    <row r="70" spans="1:19" x14ac:dyDescent="0.15">
      <c r="A70" s="34">
        <v>1301</v>
      </c>
      <c r="B70">
        <v>1</v>
      </c>
      <c r="C70">
        <v>3</v>
      </c>
      <c r="D70" s="33" t="s">
        <v>521</v>
      </c>
      <c r="E70" s="3" t="s">
        <v>376</v>
      </c>
      <c r="F70" s="32" t="s">
        <v>407</v>
      </c>
      <c r="G70" s="32" t="s">
        <v>408</v>
      </c>
      <c r="H70" s="32" t="s">
        <v>409</v>
      </c>
      <c r="I70" s="32" t="s">
        <v>410</v>
      </c>
      <c r="J70" s="32"/>
      <c r="K70" s="32"/>
      <c r="L70" s="32"/>
      <c r="M70" s="32"/>
      <c r="N70" s="32"/>
      <c r="O70" s="32"/>
    </row>
    <row r="71" spans="1:19" x14ac:dyDescent="0.15">
      <c r="A71" s="34">
        <v>1302</v>
      </c>
      <c r="B71">
        <v>1</v>
      </c>
      <c r="C71">
        <v>3</v>
      </c>
      <c r="D71" s="33" t="s">
        <v>522</v>
      </c>
      <c r="E71" s="32" t="s">
        <v>380</v>
      </c>
      <c r="F71" s="32" t="s">
        <v>411</v>
      </c>
      <c r="G71" s="32" t="s">
        <v>412</v>
      </c>
      <c r="H71" s="32" t="s">
        <v>413</v>
      </c>
      <c r="I71" s="32" t="s">
        <v>414</v>
      </c>
      <c r="J71" s="32"/>
      <c r="K71" s="32"/>
      <c r="L71" s="32"/>
      <c r="M71" s="32"/>
      <c r="N71" s="32"/>
      <c r="O71" s="32"/>
    </row>
    <row r="72" spans="1:19" x14ac:dyDescent="0.15">
      <c r="A72" s="34">
        <v>1303</v>
      </c>
      <c r="B72">
        <v>1</v>
      </c>
      <c r="C72">
        <v>3</v>
      </c>
      <c r="D72" s="33" t="s">
        <v>523</v>
      </c>
      <c r="E72" s="32" t="s">
        <v>506</v>
      </c>
      <c r="F72" s="32" t="s">
        <v>553</v>
      </c>
      <c r="G72" s="32" t="s">
        <v>598</v>
      </c>
      <c r="H72" s="32" t="s">
        <v>415</v>
      </c>
      <c r="I72" s="32" t="s">
        <v>416</v>
      </c>
      <c r="J72" s="32" t="s">
        <v>417</v>
      </c>
      <c r="K72" s="32" t="s">
        <v>418</v>
      </c>
      <c r="L72" s="32" t="s">
        <v>420</v>
      </c>
      <c r="M72" s="32" t="s">
        <v>422</v>
      </c>
      <c r="N72" s="32" t="s">
        <v>424</v>
      </c>
      <c r="O72" s="32" t="s">
        <v>426</v>
      </c>
      <c r="P72" s="32" t="s">
        <v>428</v>
      </c>
      <c r="Q72" s="32" t="s">
        <v>430</v>
      </c>
      <c r="R72" s="32" t="s">
        <v>432</v>
      </c>
      <c r="S72" s="32" t="s">
        <v>615</v>
      </c>
    </row>
    <row r="73" spans="1:19" x14ac:dyDescent="0.15">
      <c r="A73" s="34">
        <v>1304</v>
      </c>
      <c r="B73">
        <v>1</v>
      </c>
      <c r="C73">
        <v>3</v>
      </c>
      <c r="D73" s="33" t="s">
        <v>524</v>
      </c>
      <c r="E73" s="32" t="s">
        <v>507</v>
      </c>
      <c r="F73" s="32" t="s">
        <v>433</v>
      </c>
      <c r="G73" s="32" t="s">
        <v>434</v>
      </c>
      <c r="H73" s="32" t="s">
        <v>435</v>
      </c>
      <c r="I73" s="32" t="s">
        <v>436</v>
      </c>
      <c r="J73" s="32"/>
      <c r="K73" s="32"/>
      <c r="L73" s="32"/>
      <c r="M73" s="32"/>
      <c r="N73" s="32"/>
      <c r="O73" s="32"/>
    </row>
    <row r="74" spans="1:19" x14ac:dyDescent="0.15">
      <c r="A74" s="34">
        <v>1305</v>
      </c>
      <c r="B74">
        <v>1</v>
      </c>
      <c r="C74">
        <v>3</v>
      </c>
      <c r="D74" s="33" t="s">
        <v>525</v>
      </c>
      <c r="E74" s="32" t="s">
        <v>509</v>
      </c>
      <c r="F74" s="32" t="s">
        <v>437</v>
      </c>
      <c r="G74" s="32" t="s">
        <v>438</v>
      </c>
      <c r="H74" s="32" t="s">
        <v>439</v>
      </c>
      <c r="I74" s="32" t="s">
        <v>103</v>
      </c>
      <c r="J74" s="32"/>
      <c r="K74" s="32"/>
      <c r="L74" s="32"/>
      <c r="M74" s="32"/>
      <c r="N74" s="32"/>
      <c r="O74" s="32"/>
    </row>
    <row r="75" spans="1:19" x14ac:dyDescent="0.15">
      <c r="A75" s="34">
        <v>1306</v>
      </c>
      <c r="B75">
        <v>1</v>
      </c>
      <c r="C75">
        <v>3</v>
      </c>
      <c r="D75" s="33" t="s">
        <v>526</v>
      </c>
      <c r="E75" s="32" t="s">
        <v>508</v>
      </c>
      <c r="F75" s="32" t="s">
        <v>440</v>
      </c>
      <c r="G75" s="32" t="s">
        <v>441</v>
      </c>
      <c r="H75" s="32" t="s">
        <v>442</v>
      </c>
      <c r="I75" s="32" t="s">
        <v>443</v>
      </c>
      <c r="J75" s="32" t="s">
        <v>444</v>
      </c>
      <c r="K75" s="32" t="s">
        <v>445</v>
      </c>
      <c r="L75" s="32" t="s">
        <v>446</v>
      </c>
      <c r="M75" s="32" t="s">
        <v>601</v>
      </c>
      <c r="N75" s="32" t="s">
        <v>602</v>
      </c>
      <c r="O75" s="32" t="s">
        <v>603</v>
      </c>
    </row>
    <row r="76" spans="1:19" x14ac:dyDescent="0.15">
      <c r="A76" s="34">
        <v>1307</v>
      </c>
      <c r="B76">
        <v>1</v>
      </c>
      <c r="C76">
        <v>3</v>
      </c>
      <c r="D76" s="33" t="s">
        <v>527</v>
      </c>
      <c r="E76" s="32" t="s">
        <v>510</v>
      </c>
      <c r="F76" s="32" t="s">
        <v>447</v>
      </c>
      <c r="G76" s="32" t="s">
        <v>448</v>
      </c>
      <c r="H76" s="32" t="s">
        <v>449</v>
      </c>
      <c r="I76" s="32" t="s">
        <v>103</v>
      </c>
      <c r="J76" s="32"/>
      <c r="K76" s="32"/>
      <c r="L76" s="32"/>
      <c r="M76" s="32"/>
      <c r="N76" s="32"/>
      <c r="O76" s="32"/>
    </row>
    <row r="77" spans="1:19" x14ac:dyDescent="0.15">
      <c r="A77" s="34">
        <v>1308</v>
      </c>
      <c r="B77">
        <v>1</v>
      </c>
      <c r="C77">
        <v>3</v>
      </c>
      <c r="D77" s="33" t="s">
        <v>528</v>
      </c>
      <c r="E77" s="32" t="s">
        <v>511</v>
      </c>
      <c r="F77" s="32" t="s">
        <v>450</v>
      </c>
      <c r="G77" s="32" t="s">
        <v>451</v>
      </c>
      <c r="H77" s="32" t="s">
        <v>452</v>
      </c>
      <c r="I77" s="32" t="s">
        <v>103</v>
      </c>
      <c r="J77" s="32"/>
      <c r="K77" s="32"/>
      <c r="L77" s="32"/>
      <c r="M77" s="32"/>
      <c r="N77" s="32"/>
      <c r="O77" s="32"/>
    </row>
    <row r="78" spans="1:19" x14ac:dyDescent="0.15">
      <c r="A78" s="34">
        <v>1309</v>
      </c>
      <c r="B78">
        <v>1</v>
      </c>
      <c r="C78">
        <v>3</v>
      </c>
      <c r="D78" s="33" t="s">
        <v>529</v>
      </c>
      <c r="E78" s="32" t="s">
        <v>512</v>
      </c>
      <c r="F78" s="32" t="s">
        <v>453</v>
      </c>
      <c r="G78" s="32" t="s">
        <v>454</v>
      </c>
      <c r="H78" s="32" t="s">
        <v>455</v>
      </c>
      <c r="I78" s="32" t="s">
        <v>456</v>
      </c>
      <c r="J78" s="32" t="s">
        <v>457</v>
      </c>
      <c r="K78" s="32" t="s">
        <v>458</v>
      </c>
      <c r="L78" s="32" t="s">
        <v>459</v>
      </c>
      <c r="M78" s="32" t="s">
        <v>460</v>
      </c>
      <c r="N78" s="32" t="s">
        <v>461</v>
      </c>
      <c r="O78" s="32"/>
    </row>
    <row r="79" spans="1:19" x14ac:dyDescent="0.15">
      <c r="A79" s="34">
        <v>1310</v>
      </c>
      <c r="B79">
        <v>1</v>
      </c>
      <c r="C79">
        <v>3</v>
      </c>
      <c r="D79" s="33" t="s">
        <v>530</v>
      </c>
      <c r="E79" s="32" t="s">
        <v>462</v>
      </c>
      <c r="F79" s="32" t="s">
        <v>463</v>
      </c>
      <c r="G79" s="32" t="s">
        <v>464</v>
      </c>
      <c r="H79" s="32" t="s">
        <v>465</v>
      </c>
      <c r="I79" s="32" t="s">
        <v>466</v>
      </c>
      <c r="J79" s="32" t="s">
        <v>467</v>
      </c>
      <c r="K79" s="32" t="s">
        <v>136</v>
      </c>
      <c r="L79" s="32"/>
      <c r="M79" s="32"/>
      <c r="N79" s="32"/>
      <c r="O79" s="32"/>
    </row>
    <row r="80" spans="1:19" x14ac:dyDescent="0.15">
      <c r="A80" s="34">
        <v>1311</v>
      </c>
      <c r="B80">
        <v>1</v>
      </c>
      <c r="C80">
        <v>3</v>
      </c>
      <c r="D80" s="33" t="s">
        <v>531</v>
      </c>
      <c r="E80" s="32" t="s">
        <v>468</v>
      </c>
      <c r="F80" s="32" t="s">
        <v>469</v>
      </c>
      <c r="G80" s="32" t="s">
        <v>470</v>
      </c>
      <c r="H80" s="32" t="s">
        <v>471</v>
      </c>
      <c r="I80" s="32" t="s">
        <v>204</v>
      </c>
      <c r="J80" s="32" t="s">
        <v>136</v>
      </c>
      <c r="K80" s="32"/>
      <c r="L80" s="32"/>
      <c r="M80" s="32"/>
      <c r="N80" s="32"/>
      <c r="O80" s="32"/>
    </row>
    <row r="81" spans="1:15" x14ac:dyDescent="0.15">
      <c r="A81" s="34">
        <v>1312</v>
      </c>
      <c r="B81">
        <v>1</v>
      </c>
      <c r="C81">
        <v>3</v>
      </c>
      <c r="D81" s="33" t="s">
        <v>532</v>
      </c>
      <c r="E81" s="32" t="s">
        <v>472</v>
      </c>
      <c r="F81" s="32" t="s">
        <v>473</v>
      </c>
      <c r="G81" s="32" t="s">
        <v>170</v>
      </c>
      <c r="H81" s="32" t="s">
        <v>187</v>
      </c>
      <c r="I81" s="32" t="s">
        <v>205</v>
      </c>
      <c r="J81" s="32" t="s">
        <v>136</v>
      </c>
      <c r="K81" s="32"/>
      <c r="L81" s="32"/>
      <c r="M81" s="32"/>
      <c r="N81" s="32"/>
      <c r="O81" s="32"/>
    </row>
    <row r="82" spans="1:15" x14ac:dyDescent="0.15">
      <c r="A82" s="34">
        <v>1313</v>
      </c>
      <c r="B82">
        <v>1</v>
      </c>
      <c r="C82">
        <v>3</v>
      </c>
      <c r="D82" s="33" t="s">
        <v>533</v>
      </c>
      <c r="E82" s="32" t="s">
        <v>474</v>
      </c>
      <c r="F82" s="32" t="s">
        <v>475</v>
      </c>
      <c r="G82" s="32" t="s">
        <v>171</v>
      </c>
      <c r="H82" s="32" t="s">
        <v>188</v>
      </c>
      <c r="I82" s="32" t="s">
        <v>206</v>
      </c>
      <c r="J82" s="32" t="s">
        <v>136</v>
      </c>
      <c r="K82" s="32"/>
      <c r="L82" s="32"/>
      <c r="M82" s="32"/>
      <c r="N82" s="32"/>
      <c r="O82" s="32"/>
    </row>
    <row r="83" spans="1:15" x14ac:dyDescent="0.15">
      <c r="A83" s="34">
        <v>1314</v>
      </c>
      <c r="B83">
        <v>1</v>
      </c>
      <c r="C83">
        <v>3</v>
      </c>
      <c r="D83" s="33" t="s">
        <v>534</v>
      </c>
      <c r="E83" s="32" t="s">
        <v>476</v>
      </c>
      <c r="F83" s="32" t="s">
        <v>248</v>
      </c>
      <c r="G83" s="32" t="s">
        <v>172</v>
      </c>
      <c r="H83" s="32" t="s">
        <v>189</v>
      </c>
      <c r="I83" s="32" t="s">
        <v>103</v>
      </c>
      <c r="J83" s="32"/>
      <c r="K83" s="32"/>
      <c r="L83" s="32"/>
      <c r="M83" s="32"/>
      <c r="N83" s="32"/>
      <c r="O83" s="32"/>
    </row>
    <row r="84" spans="1:15" x14ac:dyDescent="0.15">
      <c r="A84" s="34">
        <v>1315</v>
      </c>
      <c r="B84">
        <v>1</v>
      </c>
      <c r="C84">
        <v>3</v>
      </c>
      <c r="D84" s="33" t="s">
        <v>535</v>
      </c>
      <c r="E84" s="32" t="s">
        <v>477</v>
      </c>
      <c r="F84" s="32" t="s">
        <v>478</v>
      </c>
      <c r="G84" s="32" t="s">
        <v>173</v>
      </c>
      <c r="H84" s="32" t="s">
        <v>605</v>
      </c>
      <c r="I84" s="32" t="s">
        <v>103</v>
      </c>
      <c r="J84" s="32"/>
      <c r="K84" s="32"/>
      <c r="L84" s="32"/>
      <c r="M84" s="32"/>
      <c r="N84" s="32"/>
      <c r="O84" s="32"/>
    </row>
    <row r="85" spans="1:15" x14ac:dyDescent="0.15">
      <c r="A85" s="34">
        <v>1316</v>
      </c>
      <c r="B85">
        <v>1</v>
      </c>
      <c r="C85">
        <v>3</v>
      </c>
      <c r="D85" s="33" t="s">
        <v>536</v>
      </c>
      <c r="E85" s="32" t="s">
        <v>479</v>
      </c>
      <c r="F85" s="32" t="s">
        <v>480</v>
      </c>
      <c r="G85" s="32" t="s">
        <v>174</v>
      </c>
      <c r="H85" s="32" t="s">
        <v>190</v>
      </c>
      <c r="I85" s="32" t="s">
        <v>207</v>
      </c>
      <c r="J85" s="32" t="s">
        <v>136</v>
      </c>
      <c r="K85" s="32"/>
      <c r="L85" s="32"/>
      <c r="M85" s="32"/>
      <c r="N85" s="32"/>
      <c r="O85" s="32"/>
    </row>
    <row r="86" spans="1:15" x14ac:dyDescent="0.15">
      <c r="A86" s="34">
        <v>1317</v>
      </c>
      <c r="B86">
        <v>1</v>
      </c>
      <c r="C86">
        <v>3</v>
      </c>
      <c r="D86" s="33" t="s">
        <v>537</v>
      </c>
      <c r="E86" s="32" t="s">
        <v>481</v>
      </c>
      <c r="F86" s="32" t="s">
        <v>482</v>
      </c>
      <c r="G86" s="32" t="s">
        <v>175</v>
      </c>
      <c r="H86" s="32" t="s">
        <v>191</v>
      </c>
      <c r="I86" s="32" t="s">
        <v>208</v>
      </c>
      <c r="J86" s="32" t="s">
        <v>136</v>
      </c>
      <c r="K86" s="32"/>
      <c r="L86" s="32"/>
      <c r="M86" s="32"/>
      <c r="N86" s="32"/>
      <c r="O86" s="32"/>
    </row>
    <row r="87" spans="1:15" x14ac:dyDescent="0.15">
      <c r="A87" s="34">
        <v>1318</v>
      </c>
      <c r="B87">
        <v>1</v>
      </c>
      <c r="C87">
        <v>3</v>
      </c>
      <c r="D87" s="33" t="s">
        <v>538</v>
      </c>
      <c r="E87" s="32" t="s">
        <v>483</v>
      </c>
      <c r="F87" s="32" t="s">
        <v>484</v>
      </c>
      <c r="H87" s="32"/>
      <c r="I87" s="32"/>
      <c r="J87" s="32"/>
      <c r="K87" s="32"/>
      <c r="L87" s="32"/>
      <c r="M87" s="32"/>
      <c r="N87" s="32"/>
      <c r="O87" s="32"/>
    </row>
    <row r="88" spans="1:15" x14ac:dyDescent="0.15">
      <c r="A88" s="34">
        <v>1400</v>
      </c>
      <c r="B88">
        <v>1</v>
      </c>
      <c r="C88">
        <v>4</v>
      </c>
      <c r="D88" s="33" t="s">
        <v>520</v>
      </c>
      <c r="E88" t="s">
        <v>485</v>
      </c>
      <c r="F88" s="32" t="s">
        <v>486</v>
      </c>
      <c r="G88" s="32"/>
      <c r="H88" s="32"/>
      <c r="I88" s="32"/>
      <c r="J88" s="32"/>
      <c r="K88" s="32"/>
      <c r="L88" s="32"/>
      <c r="M88" s="32"/>
      <c r="N88" s="32"/>
      <c r="O88" s="32"/>
    </row>
    <row r="89" spans="1:15" x14ac:dyDescent="0.15">
      <c r="A89" s="34">
        <v>1401</v>
      </c>
      <c r="B89">
        <v>1</v>
      </c>
      <c r="C89">
        <v>4</v>
      </c>
      <c r="D89" s="33" t="s">
        <v>521</v>
      </c>
      <c r="E89" s="32" t="s">
        <v>513</v>
      </c>
      <c r="F89" s="32" t="s">
        <v>487</v>
      </c>
      <c r="G89" s="32" t="s">
        <v>176</v>
      </c>
      <c r="H89" s="32" t="s">
        <v>192</v>
      </c>
      <c r="I89" s="32" t="s">
        <v>209</v>
      </c>
      <c r="J89" s="32" t="s">
        <v>220</v>
      </c>
      <c r="K89" s="32"/>
      <c r="L89" s="32"/>
      <c r="M89" s="32"/>
      <c r="N89" s="32"/>
      <c r="O89" s="32"/>
    </row>
    <row r="90" spans="1:15" x14ac:dyDescent="0.15">
      <c r="A90" s="34">
        <v>1402</v>
      </c>
      <c r="B90">
        <v>1</v>
      </c>
      <c r="C90">
        <v>4</v>
      </c>
      <c r="D90" s="33" t="s">
        <v>522</v>
      </c>
      <c r="E90" s="32" t="s">
        <v>380</v>
      </c>
      <c r="F90" s="32" t="s">
        <v>488</v>
      </c>
      <c r="G90" s="32" t="s">
        <v>177</v>
      </c>
      <c r="H90" s="32" t="s">
        <v>193</v>
      </c>
      <c r="I90" s="32" t="s">
        <v>103</v>
      </c>
      <c r="J90" s="32"/>
      <c r="K90" s="32"/>
      <c r="L90" s="32"/>
      <c r="M90" s="32"/>
      <c r="N90" s="32"/>
      <c r="O90" s="32"/>
    </row>
    <row r="91" spans="1:15" x14ac:dyDescent="0.15">
      <c r="A91" s="34">
        <v>2100</v>
      </c>
      <c r="B91">
        <v>2</v>
      </c>
      <c r="C91">
        <v>1</v>
      </c>
      <c r="D91" s="33" t="s">
        <v>520</v>
      </c>
      <c r="E91" t="s">
        <v>369</v>
      </c>
      <c r="F91" s="32" t="s">
        <v>555</v>
      </c>
      <c r="G91" s="32"/>
      <c r="H91" s="32"/>
      <c r="I91" s="32"/>
      <c r="J91" s="32"/>
      <c r="K91" s="32"/>
      <c r="L91" s="32"/>
      <c r="M91" s="32"/>
      <c r="N91" s="32"/>
      <c r="O91" s="32"/>
    </row>
    <row r="92" spans="1:15" x14ac:dyDescent="0.15">
      <c r="A92" s="34">
        <v>2101</v>
      </c>
      <c r="B92">
        <v>2</v>
      </c>
      <c r="C92">
        <v>1</v>
      </c>
      <c r="D92" s="33" t="s">
        <v>521</v>
      </c>
      <c r="E92" s="32" t="s">
        <v>376</v>
      </c>
      <c r="F92" s="32" t="s">
        <v>489</v>
      </c>
      <c r="G92" s="32" t="s">
        <v>178</v>
      </c>
      <c r="H92" s="32" t="s">
        <v>194</v>
      </c>
      <c r="I92" s="32" t="s">
        <v>210</v>
      </c>
      <c r="J92" s="32"/>
      <c r="K92" s="32"/>
      <c r="L92" s="32"/>
      <c r="M92" s="32"/>
      <c r="N92" s="32"/>
      <c r="O92" s="32"/>
    </row>
    <row r="93" spans="1:15" x14ac:dyDescent="0.15">
      <c r="A93" s="34">
        <v>2102</v>
      </c>
      <c r="B93">
        <v>2</v>
      </c>
      <c r="C93">
        <v>1</v>
      </c>
      <c r="D93" s="33" t="s">
        <v>522</v>
      </c>
      <c r="E93" s="32" t="s">
        <v>380</v>
      </c>
      <c r="F93" s="32" t="s">
        <v>490</v>
      </c>
      <c r="G93" s="32" t="s">
        <v>179</v>
      </c>
      <c r="H93" s="32" t="s">
        <v>195</v>
      </c>
      <c r="I93" s="32" t="s">
        <v>211</v>
      </c>
      <c r="J93" s="32"/>
      <c r="K93" s="32"/>
      <c r="L93" s="32"/>
      <c r="M93" s="32"/>
      <c r="N93" s="32"/>
      <c r="O93" s="32"/>
    </row>
    <row r="94" spans="1:15" x14ac:dyDescent="0.15">
      <c r="A94" s="34">
        <v>2103</v>
      </c>
      <c r="B94">
        <v>2</v>
      </c>
      <c r="C94">
        <v>1</v>
      </c>
      <c r="D94" s="33" t="s">
        <v>523</v>
      </c>
      <c r="E94" s="32" t="s">
        <v>384</v>
      </c>
      <c r="F94" s="32" t="s">
        <v>491</v>
      </c>
      <c r="G94" s="32" t="s">
        <v>556</v>
      </c>
      <c r="H94" s="32" t="s">
        <v>196</v>
      </c>
      <c r="I94" s="32" t="s">
        <v>212</v>
      </c>
      <c r="J94" s="32" t="s">
        <v>221</v>
      </c>
      <c r="K94" s="32" t="s">
        <v>227</v>
      </c>
      <c r="L94" s="32" t="s">
        <v>134</v>
      </c>
      <c r="M94" s="32"/>
      <c r="N94" s="32"/>
      <c r="O94" s="32"/>
    </row>
    <row r="95" spans="1:15" x14ac:dyDescent="0.15">
      <c r="A95" s="34">
        <v>2200</v>
      </c>
      <c r="B95">
        <v>2</v>
      </c>
      <c r="C95">
        <v>2</v>
      </c>
      <c r="D95" s="33" t="s">
        <v>520</v>
      </c>
      <c r="E95" t="s">
        <v>375</v>
      </c>
      <c r="F95" s="32" t="s">
        <v>93</v>
      </c>
      <c r="G95" s="32"/>
      <c r="H95" s="32"/>
      <c r="I95" s="32"/>
      <c r="J95" s="32"/>
      <c r="K95" s="32"/>
      <c r="L95" s="32"/>
      <c r="M95" s="32"/>
      <c r="N95" s="32"/>
      <c r="O95" s="32"/>
    </row>
    <row r="96" spans="1:15" x14ac:dyDescent="0.15">
      <c r="A96" s="34">
        <v>2201</v>
      </c>
      <c r="B96">
        <v>2</v>
      </c>
      <c r="C96">
        <v>2</v>
      </c>
      <c r="D96" s="33" t="s">
        <v>521</v>
      </c>
      <c r="E96" s="32" t="s">
        <v>376</v>
      </c>
      <c r="F96" s="32" t="s">
        <v>492</v>
      </c>
      <c r="G96" s="32" t="s">
        <v>180</v>
      </c>
      <c r="H96" s="32" t="s">
        <v>197</v>
      </c>
      <c r="I96" s="32" t="s">
        <v>213</v>
      </c>
      <c r="J96" s="32" t="s">
        <v>222</v>
      </c>
      <c r="K96" s="32"/>
      <c r="L96" s="32"/>
      <c r="M96" s="32"/>
      <c r="N96" s="32"/>
      <c r="O96" s="32"/>
    </row>
    <row r="97" spans="1:15" x14ac:dyDescent="0.15">
      <c r="A97" s="34">
        <v>2202</v>
      </c>
      <c r="B97">
        <v>2</v>
      </c>
      <c r="C97">
        <v>2</v>
      </c>
      <c r="D97" s="33" t="s">
        <v>522</v>
      </c>
      <c r="E97" s="32" t="s">
        <v>380</v>
      </c>
      <c r="F97" s="32" t="s">
        <v>493</v>
      </c>
      <c r="G97" s="32" t="s">
        <v>181</v>
      </c>
      <c r="H97" s="32" t="s">
        <v>198</v>
      </c>
      <c r="I97" s="32" t="s">
        <v>214</v>
      </c>
      <c r="J97" s="32" t="s">
        <v>223</v>
      </c>
      <c r="K97" s="32" t="s">
        <v>134</v>
      </c>
      <c r="L97" s="32"/>
      <c r="M97" s="32"/>
      <c r="N97" s="32"/>
      <c r="O97" s="32"/>
    </row>
    <row r="98" spans="1:15" x14ac:dyDescent="0.15">
      <c r="A98" s="34">
        <v>2203</v>
      </c>
      <c r="B98">
        <v>2</v>
      </c>
      <c r="C98">
        <v>2</v>
      </c>
      <c r="D98" s="33" t="s">
        <v>523</v>
      </c>
      <c r="E98" s="32" t="s">
        <v>384</v>
      </c>
      <c r="F98" s="32" t="s">
        <v>494</v>
      </c>
      <c r="H98" s="32"/>
      <c r="I98" s="32"/>
      <c r="J98" s="32"/>
      <c r="K98" s="32"/>
      <c r="L98" s="32"/>
      <c r="M98" s="32"/>
      <c r="N98" s="32"/>
      <c r="O98" s="32"/>
    </row>
    <row r="99" spans="1:15" x14ac:dyDescent="0.15">
      <c r="A99" s="34">
        <v>2204</v>
      </c>
      <c r="B99">
        <v>2</v>
      </c>
      <c r="C99">
        <v>2</v>
      </c>
      <c r="D99" s="33" t="s">
        <v>524</v>
      </c>
      <c r="E99" s="32" t="s">
        <v>507</v>
      </c>
      <c r="F99" s="32" t="s">
        <v>495</v>
      </c>
      <c r="H99" s="32"/>
      <c r="I99" s="32"/>
      <c r="J99" s="32"/>
      <c r="K99" s="32"/>
      <c r="L99" s="32"/>
      <c r="M99" s="32"/>
      <c r="N99" s="32"/>
      <c r="O99" s="32"/>
    </row>
    <row r="100" spans="1:15" x14ac:dyDescent="0.15">
      <c r="A100" s="34">
        <v>2205</v>
      </c>
      <c r="B100">
        <v>2</v>
      </c>
      <c r="C100">
        <v>2</v>
      </c>
      <c r="D100" s="33" t="s">
        <v>525</v>
      </c>
      <c r="E100" s="32" t="s">
        <v>509</v>
      </c>
      <c r="F100" s="32" t="s">
        <v>496</v>
      </c>
      <c r="G100" s="32"/>
      <c r="H100" s="32"/>
      <c r="I100" s="32"/>
      <c r="J100" s="32"/>
      <c r="K100" s="32"/>
      <c r="L100" s="32"/>
      <c r="M100" s="32"/>
      <c r="N100" s="32"/>
      <c r="O100" s="32"/>
    </row>
    <row r="101" spans="1:15" x14ac:dyDescent="0.15">
      <c r="A101" s="34">
        <v>2300</v>
      </c>
      <c r="B101">
        <v>2</v>
      </c>
      <c r="C101">
        <v>3</v>
      </c>
      <c r="D101" s="33" t="s">
        <v>520</v>
      </c>
      <c r="E101" t="s">
        <v>406</v>
      </c>
      <c r="F101" s="32" t="s">
        <v>92</v>
      </c>
      <c r="G101" s="32"/>
      <c r="H101" s="32"/>
      <c r="I101" s="32"/>
      <c r="J101" s="32"/>
      <c r="K101" s="32"/>
      <c r="L101" s="32"/>
      <c r="M101" s="32"/>
      <c r="N101" s="32"/>
      <c r="O101" s="32"/>
    </row>
    <row r="102" spans="1:15" x14ac:dyDescent="0.15">
      <c r="A102" s="34">
        <v>2301</v>
      </c>
      <c r="B102">
        <v>2</v>
      </c>
      <c r="C102">
        <v>3</v>
      </c>
      <c r="D102" s="33" t="s">
        <v>521</v>
      </c>
      <c r="E102" s="32" t="s">
        <v>376</v>
      </c>
      <c r="F102" s="32" t="s">
        <v>607</v>
      </c>
      <c r="G102" s="32" t="s">
        <v>182</v>
      </c>
      <c r="H102" s="32" t="s">
        <v>199</v>
      </c>
      <c r="I102" s="32" t="s">
        <v>215</v>
      </c>
      <c r="J102" s="32" t="s">
        <v>134</v>
      </c>
      <c r="K102" s="32"/>
      <c r="L102" s="32"/>
      <c r="M102" s="32"/>
      <c r="N102" s="32"/>
      <c r="O102" s="32"/>
    </row>
    <row r="103" spans="1:15" x14ac:dyDescent="0.15">
      <c r="A103" s="34">
        <v>2302</v>
      </c>
      <c r="B103">
        <v>2</v>
      </c>
      <c r="C103">
        <v>3</v>
      </c>
      <c r="D103" s="33" t="s">
        <v>522</v>
      </c>
      <c r="E103" s="32" t="s">
        <v>380</v>
      </c>
      <c r="F103" s="32" t="s">
        <v>497</v>
      </c>
      <c r="H103" s="32"/>
      <c r="I103" s="32"/>
      <c r="J103" s="32"/>
      <c r="K103" s="32"/>
      <c r="L103" s="32"/>
      <c r="M103" s="32"/>
      <c r="N103" s="32"/>
      <c r="O103" s="32"/>
    </row>
    <row r="104" spans="1:15" x14ac:dyDescent="0.15">
      <c r="A104" s="34">
        <v>2400</v>
      </c>
      <c r="B104">
        <v>2</v>
      </c>
      <c r="C104">
        <v>4</v>
      </c>
      <c r="D104" s="33" t="s">
        <v>520</v>
      </c>
      <c r="E104" t="s">
        <v>485</v>
      </c>
      <c r="F104" s="32" t="s">
        <v>558</v>
      </c>
      <c r="G104" s="32"/>
      <c r="H104" s="32"/>
      <c r="I104" s="32"/>
      <c r="J104" s="32"/>
      <c r="K104" s="32"/>
      <c r="L104" s="32"/>
      <c r="M104" s="32"/>
      <c r="N104" s="32"/>
      <c r="O104" s="32"/>
    </row>
    <row r="105" spans="1:15" x14ac:dyDescent="0.15">
      <c r="A105" s="34">
        <v>2401</v>
      </c>
      <c r="B105">
        <v>2</v>
      </c>
      <c r="C105">
        <v>4</v>
      </c>
      <c r="D105" s="33" t="s">
        <v>521</v>
      </c>
      <c r="E105" s="32" t="s">
        <v>376</v>
      </c>
      <c r="F105" s="32" t="s">
        <v>498</v>
      </c>
      <c r="G105" s="32" t="s">
        <v>183</v>
      </c>
      <c r="H105" s="32" t="s">
        <v>200</v>
      </c>
      <c r="I105" s="32" t="s">
        <v>216</v>
      </c>
      <c r="J105" s="32" t="s">
        <v>224</v>
      </c>
      <c r="K105" s="32"/>
      <c r="L105" s="32"/>
      <c r="M105" s="32"/>
      <c r="N105" s="32"/>
      <c r="O105" s="32"/>
    </row>
    <row r="106" spans="1:15" x14ac:dyDescent="0.15">
      <c r="A106" s="34">
        <v>2402</v>
      </c>
      <c r="B106">
        <v>2</v>
      </c>
      <c r="C106">
        <v>4</v>
      </c>
      <c r="D106" s="33" t="s">
        <v>522</v>
      </c>
      <c r="E106" s="32" t="s">
        <v>380</v>
      </c>
      <c r="F106" s="32" t="s">
        <v>499</v>
      </c>
      <c r="G106" s="32" t="s">
        <v>184</v>
      </c>
      <c r="H106" s="32" t="s">
        <v>201</v>
      </c>
      <c r="I106" s="32" t="s">
        <v>217</v>
      </c>
      <c r="J106" s="32" t="s">
        <v>225</v>
      </c>
      <c r="K106" s="32"/>
      <c r="L106" s="32"/>
      <c r="M106" s="32"/>
      <c r="N106" s="32"/>
      <c r="O106" s="32"/>
    </row>
    <row r="107" spans="1:15" x14ac:dyDescent="0.15">
      <c r="A107" s="34">
        <v>2403</v>
      </c>
      <c r="B107">
        <v>2</v>
      </c>
      <c r="C107">
        <v>4</v>
      </c>
      <c r="D107" s="33" t="s">
        <v>523</v>
      </c>
      <c r="E107" s="32" t="s">
        <v>384</v>
      </c>
      <c r="F107" s="32" t="s">
        <v>559</v>
      </c>
      <c r="H107" s="32"/>
      <c r="I107" s="32"/>
      <c r="J107" s="32"/>
      <c r="K107" s="32"/>
      <c r="L107" s="32"/>
      <c r="M107" s="32"/>
      <c r="N107" s="32"/>
      <c r="O107" s="32"/>
    </row>
    <row r="108" spans="1:15" x14ac:dyDescent="0.15">
      <c r="A108" s="34">
        <v>2500</v>
      </c>
      <c r="B108">
        <v>2</v>
      </c>
      <c r="C108">
        <v>5</v>
      </c>
      <c r="D108" s="33" t="s">
        <v>520</v>
      </c>
      <c r="E108" t="s">
        <v>500</v>
      </c>
      <c r="F108" s="32" t="s">
        <v>91</v>
      </c>
      <c r="G108" s="32"/>
      <c r="H108" s="32"/>
      <c r="I108" s="32"/>
      <c r="J108" s="32"/>
      <c r="K108" s="32"/>
      <c r="L108" s="32"/>
      <c r="M108" s="32"/>
      <c r="N108" s="32"/>
      <c r="O108" s="32"/>
    </row>
    <row r="109" spans="1:15" x14ac:dyDescent="0.15">
      <c r="A109" s="34">
        <v>2501</v>
      </c>
      <c r="B109">
        <v>2</v>
      </c>
      <c r="C109">
        <v>5</v>
      </c>
      <c r="D109" s="33" t="s">
        <v>521</v>
      </c>
      <c r="E109" s="32" t="s">
        <v>376</v>
      </c>
      <c r="F109" s="32" t="s">
        <v>562</v>
      </c>
      <c r="G109" s="32" t="s">
        <v>185</v>
      </c>
      <c r="H109" s="32" t="s">
        <v>202</v>
      </c>
      <c r="I109" s="32" t="s">
        <v>218</v>
      </c>
      <c r="J109" s="32" t="s">
        <v>226</v>
      </c>
      <c r="K109" s="32"/>
      <c r="L109" s="32"/>
      <c r="M109" s="32"/>
      <c r="N109" s="32"/>
      <c r="O109" s="32"/>
    </row>
    <row r="110" spans="1:15" x14ac:dyDescent="0.15">
      <c r="A110" s="34">
        <v>2502</v>
      </c>
      <c r="B110">
        <v>2</v>
      </c>
      <c r="C110">
        <v>5</v>
      </c>
      <c r="D110" s="33" t="s">
        <v>522</v>
      </c>
      <c r="E110" s="32" t="s">
        <v>380</v>
      </c>
      <c r="F110" s="32" t="s">
        <v>563</v>
      </c>
      <c r="G110" s="32" t="s">
        <v>185</v>
      </c>
      <c r="H110" s="32" t="s">
        <v>202</v>
      </c>
      <c r="I110" s="32" t="s">
        <v>218</v>
      </c>
      <c r="J110" s="32" t="s">
        <v>226</v>
      </c>
      <c r="K110" s="32"/>
      <c r="L110" s="32"/>
      <c r="M110" s="32"/>
      <c r="N110" s="32"/>
      <c r="O110" s="32"/>
    </row>
    <row r="111" spans="1:15" x14ac:dyDescent="0.15">
      <c r="A111" s="34">
        <v>2503</v>
      </c>
      <c r="B111">
        <v>2</v>
      </c>
      <c r="C111">
        <v>5</v>
      </c>
      <c r="D111" s="33" t="s">
        <v>523</v>
      </c>
      <c r="E111" s="32" t="s">
        <v>384</v>
      </c>
      <c r="F111" s="32" t="s">
        <v>609</v>
      </c>
      <c r="G111" s="32" t="s">
        <v>616</v>
      </c>
      <c r="H111" s="32" t="s">
        <v>617</v>
      </c>
      <c r="I111" s="32" t="s">
        <v>618</v>
      </c>
      <c r="J111" s="32"/>
      <c r="K111" s="32"/>
      <c r="L111" s="32"/>
      <c r="M111" s="32"/>
      <c r="N111" s="32"/>
      <c r="O111" s="32"/>
    </row>
    <row r="112" spans="1:15" x14ac:dyDescent="0.15">
      <c r="A112" s="34">
        <v>2503</v>
      </c>
      <c r="B112">
        <v>2</v>
      </c>
      <c r="C112">
        <v>5</v>
      </c>
      <c r="D112" s="33" t="s">
        <v>523</v>
      </c>
      <c r="E112" s="32" t="s">
        <v>384</v>
      </c>
      <c r="F112" s="32" t="s">
        <v>609</v>
      </c>
      <c r="G112" s="32" t="s">
        <v>186</v>
      </c>
      <c r="H112" s="32" t="s">
        <v>203</v>
      </c>
      <c r="I112" s="32" t="s">
        <v>219</v>
      </c>
      <c r="J112" s="32" t="s">
        <v>82</v>
      </c>
      <c r="K112" s="32"/>
      <c r="L112" s="32"/>
      <c r="M112" s="32"/>
      <c r="N112" s="32"/>
      <c r="O112" s="32"/>
    </row>
    <row r="113" spans="1:15" x14ac:dyDescent="0.15">
      <c r="A113" s="34">
        <v>2600</v>
      </c>
      <c r="B113">
        <v>2</v>
      </c>
      <c r="C113">
        <v>6</v>
      </c>
      <c r="D113" s="33" t="s">
        <v>520</v>
      </c>
      <c r="E113" t="s">
        <v>501</v>
      </c>
      <c r="F113" s="32" t="s">
        <v>94</v>
      </c>
      <c r="G113" s="32"/>
      <c r="H113" s="32"/>
      <c r="I113" s="32"/>
      <c r="J113" s="32"/>
      <c r="K113" s="32"/>
      <c r="L113" s="32"/>
      <c r="M113" s="32"/>
      <c r="N113" s="32"/>
      <c r="O113" s="32"/>
    </row>
    <row r="114" spans="1:15" x14ac:dyDescent="0.15">
      <c r="A114" s="34">
        <v>3100</v>
      </c>
      <c r="B114">
        <v>3</v>
      </c>
      <c r="C114">
        <v>1</v>
      </c>
      <c r="D114" s="33" t="s">
        <v>520</v>
      </c>
      <c r="E114" t="s">
        <v>369</v>
      </c>
      <c r="F114" s="32" t="s">
        <v>89</v>
      </c>
      <c r="G114" s="32"/>
      <c r="H114" s="32"/>
      <c r="I114" s="32"/>
      <c r="J114" s="32"/>
      <c r="K114" s="32"/>
      <c r="L114" s="32"/>
      <c r="M114" s="32"/>
      <c r="N114" s="32"/>
      <c r="O114" s="32"/>
    </row>
    <row r="115" spans="1:15" x14ac:dyDescent="0.15">
      <c r="A115" s="34">
        <v>3101</v>
      </c>
      <c r="B115">
        <v>3</v>
      </c>
      <c r="C115">
        <v>1</v>
      </c>
      <c r="D115" s="33" t="s">
        <v>521</v>
      </c>
      <c r="E115" s="32" t="s">
        <v>376</v>
      </c>
      <c r="F115" s="32" t="s">
        <v>502</v>
      </c>
      <c r="G115" s="32"/>
      <c r="H115" s="32"/>
      <c r="I115" s="32"/>
      <c r="J115" s="32"/>
      <c r="K115" s="32"/>
      <c r="L115" s="32"/>
      <c r="M115" s="32"/>
      <c r="N115" s="32"/>
      <c r="O115" s="32"/>
    </row>
    <row r="116" spans="1:15" x14ac:dyDescent="0.15">
      <c r="A116" s="34">
        <v>3102</v>
      </c>
      <c r="B116">
        <v>3</v>
      </c>
      <c r="C116">
        <v>1</v>
      </c>
      <c r="D116" s="33" t="s">
        <v>522</v>
      </c>
      <c r="E116" s="32" t="s">
        <v>380</v>
      </c>
      <c r="F116" s="32" t="s">
        <v>503</v>
      </c>
      <c r="H116" s="32"/>
      <c r="I116" s="32"/>
      <c r="J116" s="32"/>
      <c r="K116" s="32"/>
      <c r="L116" s="32"/>
      <c r="M116" s="32"/>
      <c r="N116" s="32"/>
      <c r="O116" s="32"/>
    </row>
    <row r="117" spans="1:15" x14ac:dyDescent="0.15">
      <c r="A117" s="34">
        <v>3103</v>
      </c>
      <c r="B117">
        <v>3</v>
      </c>
      <c r="C117">
        <v>1</v>
      </c>
      <c r="D117" s="33" t="s">
        <v>523</v>
      </c>
      <c r="E117" s="32" t="s">
        <v>384</v>
      </c>
      <c r="F117" s="32" t="s">
        <v>504</v>
      </c>
      <c r="H117" s="32"/>
      <c r="I117" s="32"/>
      <c r="J117" s="32"/>
      <c r="K117" s="32"/>
      <c r="L117" s="32"/>
      <c r="M117" s="32"/>
      <c r="N117" s="32"/>
      <c r="O117" s="32"/>
    </row>
    <row r="118" spans="1:15" x14ac:dyDescent="0.15">
      <c r="A118" s="34">
        <v>3200</v>
      </c>
      <c r="B118">
        <v>3</v>
      </c>
      <c r="C118">
        <v>2</v>
      </c>
      <c r="D118" s="33" t="s">
        <v>520</v>
      </c>
      <c r="E118" t="s">
        <v>375</v>
      </c>
      <c r="F118" s="32" t="s">
        <v>505</v>
      </c>
      <c r="G118" s="32"/>
      <c r="H118" s="32"/>
      <c r="I118" s="32"/>
      <c r="J118" s="32"/>
      <c r="K118" s="32"/>
      <c r="L118" s="32"/>
      <c r="M118" s="32"/>
      <c r="N118" s="32"/>
      <c r="O118" s="32"/>
    </row>
    <row r="119" spans="1:15" x14ac:dyDescent="0.15">
      <c r="A119" s="34">
        <v>3201</v>
      </c>
      <c r="B119">
        <v>3</v>
      </c>
      <c r="C119">
        <v>2</v>
      </c>
      <c r="D119" s="33" t="s">
        <v>521</v>
      </c>
      <c r="F119" s="32" t="s">
        <v>566</v>
      </c>
      <c r="G119" s="32"/>
      <c r="H119" s="32"/>
      <c r="I119" s="32"/>
      <c r="J119" s="32"/>
      <c r="K119" s="32"/>
      <c r="L119" s="32"/>
      <c r="M119" s="32"/>
      <c r="N119" s="32"/>
      <c r="O119" s="32"/>
    </row>
    <row r="120" spans="1:15" x14ac:dyDescent="0.15">
      <c r="G120" s="32"/>
      <c r="H120" s="32"/>
      <c r="I120" s="32"/>
      <c r="J120" s="32"/>
      <c r="K120" s="32"/>
      <c r="L120" s="32"/>
      <c r="M120" s="32"/>
      <c r="N120" s="32"/>
      <c r="O120" s="32"/>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回答シート</vt:lpstr>
      <vt:lpstr>回答確認シート</vt:lpstr>
      <vt:lpstr>集計シート</vt:lpstr>
      <vt:lpstr>code</vt:lpstr>
      <vt:lpstr>回答シート!Print_Area</vt:lpstr>
      <vt:lpstr>回答確認シート!Print_Area</vt:lpstr>
      <vt:lpstr>集計シート!Print_Area</vt:lpstr>
      <vt:lpstr>集計シート!Print_Titles</vt:lpstr>
      <vt:lpstr>県の行</vt:lpstr>
      <vt:lpstr>質問項目</vt:lpstr>
      <vt:lpstr>都道府県コード</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2019-06-29T04:51:38Z</cp:lastPrinted>
  <dcterms:created xsi:type="dcterms:W3CDTF">2019-06-11T04:00:21Z</dcterms:created>
  <dcterms:modified xsi:type="dcterms:W3CDTF">2019-07-02T10:28:50Z</dcterms:modified>
</cp:coreProperties>
</file>